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0" activeTab="24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（村社区干部报酬）" sheetId="14" r:id="rId14"/>
    <sheet name="11.项目绩效目标表（村民小组长报酬）" sheetId="15" r:id="rId15"/>
    <sheet name="项目绩效目标表（参与村级事务管理的村“两委”其他成员、民兵连）" sheetId="16" r:id="rId16"/>
    <sheet name="项目绩效目标表（村委监督委员会成员）" sheetId="17" r:id="rId17"/>
    <sheet name="项目绩效目标表（村干部参加社会保险）" sheetId="18" r:id="rId18"/>
    <sheet name="项目绩效目标表（社区参加社会保险）" sheetId="19" r:id="rId19"/>
    <sheet name="项目绩效目标表（村级组织办公经费）" sheetId="20" r:id="rId20"/>
    <sheet name="项目绩效目标表（村级服务群众专项经费）" sheetId="21" r:id="rId21"/>
    <sheet name="项目绩效目标表（40年农村老党员生活补助）" sheetId="22" r:id="rId22"/>
    <sheet name="项目绩效目标表（贫困村驻村工作队工作经费）" sheetId="23" r:id="rId23"/>
    <sheet name="项目绩效目标表（提高贫困村服务群众工作专项经费）" sheetId="24" r:id="rId24"/>
    <sheet name="项目绩效目标表（市政和公益设施运行维护专项转移支付）" sheetId="25" r:id="rId25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<sst xmlns="http://schemas.openxmlformats.org/spreadsheetml/2006/main" count="1149" uniqueCount="418">
  <si>
    <t>表一：</t>
  </si>
  <si>
    <r>
      <t>城口县</t>
    </r>
    <r>
      <rPr>
        <b/>
        <u val="single"/>
        <sz val="20"/>
        <rFont val="方正黑体_GBK"/>
        <family val="4"/>
      </rPr>
      <t xml:space="preserve">              高燕镇人民政府</t>
    </r>
    <r>
      <rPr>
        <b/>
        <sz val="20"/>
        <rFont val="方正黑体_GBK"/>
        <family val="4"/>
      </rPr>
      <t>2021年财政拨款收入支出总表</t>
    </r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</si>
  <si>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</si>
  <si>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</si>
  <si>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</si>
  <si>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</si>
  <si>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</si>
  <si>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</si>
  <si>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</si>
  <si>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</si>
  <si>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</si>
  <si>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</si>
  <si>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</si>
  <si>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</si>
  <si>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</si>
  <si>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</si>
  <si>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</si>
  <si>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</si>
  <si>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</si>
  <si>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</si>
  <si>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</si>
  <si>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</si>
  <si>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</si>
  <si>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</si>
  <si>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</si>
  <si>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 xml:space="preserve"> 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</si>
  <si>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</si>
  <si>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</si>
  <si>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</si>
  <si>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</si>
  <si>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</si>
  <si>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</si>
  <si>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</si>
  <si>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</si>
  <si>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</si>
  <si>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</si>
  <si>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</si>
  <si>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</si>
  <si>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</si>
  <si>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</si>
  <si>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</si>
  <si>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</si>
  <si>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</si>
  <si>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</si>
  <si>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</si>
  <si>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</si>
  <si>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</si>
  <si>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</si>
  <si>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</si>
  <si>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6"/>
        <rFont val="方正黑体_GBK"/>
        <family val="4"/>
      </rPr>
      <t>　　　高燕镇人民政府　　　</t>
    </r>
    <r>
      <rPr>
        <b/>
        <sz val="16"/>
        <rFont val="方正黑体_GBK"/>
        <family val="4"/>
      </rPr>
      <t>2021年一般公共预算财政拨款支出预算表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</si>
  <si>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</si>
  <si>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</si>
  <si>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</si>
  <si>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</si>
  <si>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</si>
  <si>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</si>
  <si>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t xml:space="preserve">  人大事务</t>
  </si>
  <si>
    <t xml:space="preserve">    行政运行</t>
  </si>
  <si>
    <t xml:space="preserve">  其他共产党事务支出</t>
  </si>
  <si>
    <t>政府办公厅（室）及相关机构事务</t>
  </si>
  <si>
    <t>行政运行</t>
  </si>
  <si>
    <t>委办公厅（室）及相关机构事务</t>
  </si>
  <si>
    <t xml:space="preserve"> 行政运行</t>
  </si>
  <si>
    <t>国防支出</t>
  </si>
  <si>
    <t xml:space="preserve">  国防动员</t>
  </si>
  <si>
    <t xml:space="preserve">    民兵</t>
  </si>
  <si>
    <t>文化旅游体育与传媒支出</t>
  </si>
  <si>
    <t xml:space="preserve">  文化和旅游</t>
  </si>
  <si>
    <t xml:space="preserve">    群众文化</t>
  </si>
  <si>
    <t>社会保障和就业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</si>
  <si>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</si>
  <si>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</si>
  <si>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</si>
  <si>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  基层政权建设和社区治理</t>
  </si>
  <si>
    <t>行政事业单位离退休</t>
  </si>
  <si>
    <t xml:space="preserve">    机关事业单位基本养老保险缴费支出</t>
  </si>
  <si>
    <t>机关事业单位职业年金缴费支出</t>
  </si>
  <si>
    <t>医疗卫生</t>
  </si>
  <si>
    <t xml:space="preserve">  卫生健康管理事务</t>
  </si>
  <si>
    <t xml:space="preserve">    其他卫生健康管理事务支出</t>
  </si>
  <si>
    <t xml:space="preserve"> 行政事业单位医疗</t>
  </si>
  <si>
    <t xml:space="preserve">  行政单位医疗</t>
  </si>
  <si>
    <t xml:space="preserve">   事业单位医疗</t>
  </si>
  <si>
    <t xml:space="preserve">    其他行政事业单位医疗支出</t>
  </si>
  <si>
    <t>城乡社区支出</t>
  </si>
  <si>
    <t xml:space="preserve">  城乡社区环境卫生</t>
  </si>
  <si>
    <t>农林水支出</t>
  </si>
  <si>
    <t xml:space="preserve">  农业农村</t>
  </si>
  <si>
    <t xml:space="preserve"> 对高校毕业生到基层任职补助</t>
  </si>
  <si>
    <t xml:space="preserve">    事业运行</t>
  </si>
  <si>
    <t xml:space="preserve">  扶贫</t>
  </si>
  <si>
    <t xml:space="preserve">   其他扶贫支出</t>
  </si>
  <si>
    <t xml:space="preserve">  农村综合改革</t>
  </si>
  <si>
    <t xml:space="preserve">   对村民委员会和村党支部的补助</t>
  </si>
  <si>
    <t>住房保障支出</t>
  </si>
  <si>
    <t>住房改革支出</t>
  </si>
  <si>
    <t>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</si>
  <si>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</si>
  <si>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　高燕镇人民政府　　　</t>
    </r>
    <r>
      <rPr>
        <b/>
        <sz val="18"/>
        <rFont val="方正黑体_GBK"/>
        <family val="4"/>
      </rPr>
      <t>2021年一般公共预算财政拨款基本支出预算表
（按支出经济分类分）</t>
    </r>
  </si>
  <si>
    <t>经济分类科目名称</t>
  </si>
  <si>
    <t>2021年基本支出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</si>
  <si>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</si>
  <si>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</si>
  <si>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</si>
  <si>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</si>
  <si>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</si>
  <si>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</si>
  <si>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</si>
  <si>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</si>
  <si>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</si>
  <si>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</si>
  <si>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</si>
  <si>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</si>
  <si>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</si>
  <si>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</si>
  <si>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</si>
  <si>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</si>
  <si>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</si>
  <si>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</si>
  <si>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</si>
  <si>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</si>
  <si>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</si>
  <si>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</si>
  <si>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</si>
  <si>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</si>
  <si>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</si>
  <si>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</si>
  <si>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</si>
  <si>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</si>
  <si>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</si>
  <si>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</si>
  <si>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</si>
  <si>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</si>
  <si>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</si>
  <si>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</si>
  <si>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</si>
  <si>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</si>
  <si>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</si>
  <si>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</si>
  <si>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</si>
  <si>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</si>
  <si>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</si>
  <si>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</si>
  <si>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</si>
  <si>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</si>
  <si>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</si>
  <si>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</si>
  <si>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</si>
  <si>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</si>
  <si>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</si>
  <si>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</si>
  <si>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</si>
  <si>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</si>
  <si>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</si>
  <si>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</si>
  <si>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</si>
  <si>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</si>
  <si>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</si>
  <si>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</si>
  <si>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</si>
  <si>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</si>
  <si>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</si>
  <si>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</si>
  <si>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</si>
  <si>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</si>
  <si>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</si>
  <si>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</si>
  <si>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</si>
  <si>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</si>
  <si>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</si>
  <si>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</si>
  <si>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</si>
  <si>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</si>
  <si>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</si>
  <si>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</si>
  <si>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</si>
  <si>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</si>
  <si>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</si>
  <si>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</si>
  <si>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</si>
  <si>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</si>
  <si>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</si>
  <si>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</si>
  <si>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</si>
  <si>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</si>
  <si>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</si>
  <si>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</si>
  <si>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</si>
  <si>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</si>
  <si>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</si>
  <si>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</si>
  <si>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　　　　　高燕镇人民政府2021年一般公共预算“三公”经费支出表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</si>
  <si>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</si>
  <si>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</si>
  <si>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</si>
  <si>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</si>
  <si>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</si>
  <si>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</si>
  <si>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　　高燕镇人民政府　</t>
    </r>
    <r>
      <rPr>
        <b/>
        <sz val="18"/>
        <rFont val="方正黑体_GBK"/>
        <family val="4"/>
      </rPr>
      <t>2021年政府性基金预算支出表</t>
    </r>
  </si>
  <si>
    <t>2021年政府性基金预算财政拨款支出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</si>
  <si>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</si>
  <si>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</si>
  <si>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</si>
  <si>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</si>
  <si>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</si>
  <si>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</si>
  <si>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</si>
  <si>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</si>
  <si>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</si>
  <si>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</si>
  <si>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</si>
  <si>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</si>
  <si>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</si>
  <si>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</si>
  <si>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</si>
  <si>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</si>
  <si>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</si>
  <si>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</si>
  <si>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16"/>
        <rFont val="方正黑体_GBK"/>
        <family val="4"/>
      </rPr>
      <t xml:space="preserve">          高燕镇人民政府       </t>
    </r>
    <r>
      <rPr>
        <b/>
        <sz val="16"/>
        <rFont val="方正黑体_GBK"/>
        <family val="4"/>
      </rPr>
      <t>2021部门收支总表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</si>
  <si>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</si>
  <si>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</si>
  <si>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</si>
  <si>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</si>
  <si>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</si>
  <si>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</si>
  <si>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</si>
  <si>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</si>
  <si>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</si>
  <si>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</si>
  <si>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</si>
  <si>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</si>
  <si>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</si>
  <si>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</si>
  <si>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</si>
  <si>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</si>
  <si>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</si>
  <si>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</si>
  <si>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</si>
  <si>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</si>
  <si>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</si>
  <si>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</si>
  <si>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</si>
  <si>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</si>
  <si>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</si>
  <si>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</si>
  <si>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</si>
  <si>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</si>
  <si>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</si>
  <si>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</si>
  <si>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</si>
  <si>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</si>
  <si>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</si>
  <si>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</si>
  <si>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</si>
  <si>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</si>
  <si>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</si>
  <si>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</si>
  <si>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</si>
  <si>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</si>
  <si>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</si>
  <si>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</si>
  <si>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</si>
  <si>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</si>
  <si>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        高燕镇人民政府        </t>
    </r>
    <r>
      <rPr>
        <b/>
        <sz val="20"/>
        <rFont val="方正黑体_GBK"/>
        <family val="4"/>
      </rPr>
      <t>2021年收入总表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</si>
  <si>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</si>
  <si>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</si>
  <si>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</si>
  <si>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</si>
  <si>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</si>
  <si>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</si>
  <si>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</si>
  <si>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</si>
  <si>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</si>
  <si>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</si>
  <si>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</si>
  <si>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</si>
  <si>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</si>
  <si>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</si>
  <si>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</si>
  <si>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            高燕镇人民政府  </t>
    </r>
    <r>
      <rPr>
        <b/>
        <sz val="20"/>
        <rFont val="方正黑体_GBK"/>
        <family val="4"/>
      </rPr>
      <t>2021年部门支出总表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</si>
  <si>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</si>
  <si>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</si>
  <si>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</si>
  <si>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</si>
  <si>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</si>
  <si>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</si>
  <si>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高燕镇人民政府（单位全称）政府采购预算明细表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</si>
  <si>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</si>
  <si>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</si>
  <si>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</si>
  <si>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</si>
  <si>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</si>
  <si>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</si>
  <si>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</si>
  <si>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</si>
  <si>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</si>
  <si>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2021年部门高燕镇人民政府预算整体绩效目标表</t>
  </si>
  <si>
    <t>部门（单位）名称</t>
  </si>
  <si>
    <t>城口县高燕镇人民政府</t>
  </si>
  <si>
    <t>支出预算总量</t>
  </si>
  <si>
    <t>其中：部门预算支出</t>
  </si>
  <si>
    <t>当年整体绩效目标</t>
  </si>
  <si>
    <t>贯彻执行上级的各项方针政策，维护社会稳定，保障高燕镇机关、村社区2021年人员待遇及日常运转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</si>
  <si>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</si>
  <si>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</si>
  <si>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</si>
  <si>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</si>
  <si>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</si>
  <si>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</si>
  <si>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</si>
  <si>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</si>
  <si>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≦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</si>
  <si>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</si>
  <si>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</si>
  <si>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</si>
  <si>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</si>
  <si>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</si>
  <si>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</si>
  <si>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</si>
  <si>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</si>
  <si>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</si>
  <si>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≧</t>
  </si>
  <si>
    <t>2021年项目绩效目标表</t>
  </si>
  <si>
    <t>项目单位</t>
  </si>
  <si>
    <t>项目名称</t>
  </si>
  <si>
    <t>村社区干部报酬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</si>
  <si>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</si>
  <si>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</si>
  <si>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</si>
  <si>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</si>
  <si>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</si>
  <si>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</si>
  <si>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</si>
  <si>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村社区干部及本土人才报酬</t>
  </si>
  <si>
    <t>设立依据</t>
  </si>
  <si>
    <t>城委办发〔2018〕11号、城财发〔2020〕211号</t>
  </si>
  <si>
    <t>年度绩效目标</t>
  </si>
  <si>
    <t>充分保障村社区干部及本土人才报酬</t>
  </si>
  <si>
    <t>绩  效     指  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</si>
  <si>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</si>
  <si>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</si>
  <si>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</si>
  <si>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</si>
  <si>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</si>
  <si>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</si>
  <si>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</si>
  <si>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补助人数（≥）</t>
  </si>
  <si>
    <t>人</t>
  </si>
  <si>
    <t>质量指标</t>
  </si>
  <si>
    <t>补助合格率（≥）</t>
  </si>
  <si>
    <t>时效指标</t>
  </si>
  <si>
    <t>补助到位时间（≤）</t>
  </si>
  <si>
    <t>天</t>
  </si>
  <si>
    <t>咨询问题按时办结率（=）</t>
  </si>
  <si>
    <t>补助按时到位率（≥）</t>
  </si>
  <si>
    <t>成本指标</t>
  </si>
  <si>
    <t>人均补助标准（≥）</t>
  </si>
  <si>
    <t>元/年</t>
  </si>
  <si>
    <t>效益指标</t>
  </si>
  <si>
    <t>社会效益</t>
  </si>
  <si>
    <t>补助政策知晓率（≥）</t>
  </si>
  <si>
    <t>补助事项公示率（≥）</t>
  </si>
  <si>
    <t>满意度</t>
  </si>
  <si>
    <t>受益对象满意率（≥）</t>
  </si>
  <si>
    <t xml:space="preserve">注：
    </t>
  </si>
  <si>
    <t>村民小组长报酬</t>
  </si>
  <si>
    <t>充分保障各村社区村民小组长报酬</t>
  </si>
  <si>
    <t>参与村级事务管理的村“两委”其他成员、民兵连长、、党组织下设党支部书记</t>
  </si>
  <si>
    <t>充分保障参与村级事务管理的村“两委”其他成员、民兵连长、、党组织下设党支部书记补贴</t>
  </si>
  <si>
    <t>村务监督委员会成员</t>
  </si>
  <si>
    <t>充分保障村务监督委员会成员补贴</t>
  </si>
  <si>
    <t>村干部参加社会保险</t>
  </si>
  <si>
    <t>充分保障村干部参加企业职工基本养老保险、人身意外伤害险</t>
  </si>
  <si>
    <t>社区参加社会保险</t>
  </si>
  <si>
    <t>城委办发〔2018〕11号、城府办发〔2017〕211号</t>
  </si>
  <si>
    <t>充分保障社区干部参加社会保险</t>
  </si>
  <si>
    <t>村级组织办公经费</t>
  </si>
  <si>
    <r>
      <rPr>
        <sz val="11"/>
        <color indexed="8"/>
        <rFont val="宋体"/>
        <family val="0"/>
      </rPr>
      <t>资金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宋体"/>
        <family val="0"/>
      </rPr>
      <t>情况
（万元）</t>
    </r>
  </si>
  <si>
    <t>村级组织办公经费，用于解决14个村（社区）的日常办公支出</t>
  </si>
  <si>
    <t>城委办发〔2018〕11 号 、城府办发〔2017〕211号</t>
  </si>
  <si>
    <t>确保各村（社区）日常基本运转，保障各村（社区）在保障各村（社区）在稳固脱贫成果中办公支出</t>
  </si>
  <si>
    <t>补助村（社区）数（=）</t>
  </si>
  <si>
    <t>个</t>
  </si>
  <si>
    <t>资金到位及时率（≥）</t>
  </si>
  <si>
    <t>年度检查任务按时完成率（=）</t>
  </si>
  <si>
    <t>资金发放标准（≥）</t>
  </si>
  <si>
    <t>万元/村</t>
  </si>
  <si>
    <t>政策知晓率（≥）</t>
  </si>
  <si>
    <t>问题整改落实率（=）</t>
  </si>
  <si>
    <t>服务对象满意度（≥）</t>
  </si>
  <si>
    <t>咨询人员满意度（≥）</t>
  </si>
  <si>
    <t>村级服务群众专项经费</t>
  </si>
  <si>
    <t>村级服务群众专项经费，用于解决14个村（社区）的服务群众支出</t>
  </si>
  <si>
    <t>确保各村（社区）服务群众基本支出，保障各村（社区）在稳固脱贫成果中办公支出</t>
  </si>
  <si>
    <t>40年农村老党员生活补助</t>
  </si>
  <si>
    <t>用于保障40年以上的党龄的老党员基本生活</t>
  </si>
  <si>
    <t>对高龄老党员基本生活补助</t>
  </si>
  <si>
    <t>补助人数（=）</t>
  </si>
  <si>
    <t>资金到位时间（≤）</t>
  </si>
  <si>
    <t>资金到位率（≥）</t>
  </si>
  <si>
    <t>元/人/月</t>
  </si>
  <si>
    <t>资金使用公示率（≥）</t>
  </si>
  <si>
    <t>群众满意率（≥）</t>
  </si>
  <si>
    <t>贫困村驻村工作队
工作经费</t>
  </si>
  <si>
    <t xml:space="preserve">贫困村驻村工作队工作经费
</t>
  </si>
  <si>
    <t>解决贫困村驻村工作队相关支出，提高驻村效益。</t>
  </si>
  <si>
    <t>补助村数（≥）</t>
  </si>
  <si>
    <t>元/村</t>
  </si>
  <si>
    <t>群众对驻村工作队满意率（≥）</t>
  </si>
  <si>
    <t>提高贫困村服务群众工作专项经费</t>
  </si>
  <si>
    <t>提高贫困村服务群众工作专项经费，保障贫困村在稳固脱贫成果中办公支出</t>
  </si>
  <si>
    <t>市政和公益设施运行维护专项转移支付</t>
  </si>
  <si>
    <t>用于解决单位电费、市政维护、垃圾分类经费</t>
  </si>
  <si>
    <t>城财发（2020）632号</t>
  </si>
  <si>
    <t>保障单位日常电费，市政维护相关设施设备，垃圾清理处置等相关支出</t>
  </si>
  <si>
    <t>涉及村个数</t>
  </si>
  <si>
    <t>全镇垃圾清运费（≧）</t>
  </si>
  <si>
    <t>万/年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</si>
</sst>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0_);[Red]\(0.000\)"/>
    <numFmt numFmtId="179" formatCode="#,##0.0000000000000000_ "/>
    <numFmt numFmtId="180" formatCode="000"/>
    <numFmt numFmtId="181" formatCode=";;"/>
    <numFmt numFmtId="182" formatCode="0.00;[Red]0.00"/>
    <numFmt numFmtId="183" formatCode="0.0_ "/>
    <numFmt numFmtId="184" formatCode="#,##0.00_ "/>
  </numFmts>
  <fonts count="65">
    <font>
      <sz val="9"/>
      <name val="宋体"/>
      <family val="0"/>
    </font>
    <font>
      <sz val="11"/>
      <color indexed="8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方正黑体简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b/>
      <sz val="16"/>
      <name val="方正黑体_GBK"/>
      <family val="4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6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4" fillId="0" borderId="4" applyNumberFormat="0" applyFill="0" applyAlignment="0" applyProtection="0"/>
    <xf numFmtId="0" fontId="40" fillId="8" borderId="0" applyNumberFormat="0" applyBorder="0" applyAlignment="0" applyProtection="0"/>
    <xf numFmtId="0" fontId="37" fillId="0" borderId="5" applyNumberFormat="0" applyFill="0" applyAlignment="0" applyProtection="0"/>
    <xf numFmtId="0" fontId="40" fillId="9" borderId="0" applyNumberFormat="0" applyBorder="0" applyAlignment="0" applyProtection="0"/>
    <xf numFmtId="0" fontId="41" fillId="10" borderId="6" applyNumberFormat="0" applyAlignment="0" applyProtection="0"/>
    <xf numFmtId="0" fontId="48" fillId="10" borderId="1" applyNumberFormat="0" applyAlignment="0" applyProtection="0"/>
    <xf numFmtId="0" fontId="33" fillId="11" borderId="7" applyNumberFormat="0" applyAlignment="0" applyProtection="0"/>
    <xf numFmtId="0" fontId="3" fillId="3" borderId="0" applyNumberFormat="0" applyBorder="0" applyAlignment="0" applyProtection="0"/>
    <xf numFmtId="0" fontId="40" fillId="12" borderId="0" applyNumberFormat="0" applyBorder="0" applyAlignment="0" applyProtection="0"/>
    <xf numFmtId="0" fontId="49" fillId="0" borderId="8" applyNumberFormat="0" applyFill="0" applyAlignment="0" applyProtection="0"/>
    <xf numFmtId="0" fontId="43" fillId="0" borderId="9" applyNumberFormat="0" applyFill="0" applyAlignment="0" applyProtection="0"/>
    <xf numFmtId="0" fontId="50" fillId="2" borderId="0" applyNumberFormat="0" applyBorder="0" applyAlignment="0" applyProtection="0"/>
    <xf numFmtId="0" fontId="46" fillId="13" borderId="0" applyNumberFormat="0" applyBorder="0" applyAlignment="0" applyProtection="0"/>
    <xf numFmtId="0" fontId="3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3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4" fillId="0" borderId="0">
      <alignment/>
      <protection/>
    </xf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10" fillId="0" borderId="0" xfId="64" applyAlignment="1">
      <alignment horizontal="center"/>
      <protection/>
    </xf>
    <xf numFmtId="0" fontId="11" fillId="0" borderId="0" xfId="65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3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 wrapText="1"/>
      <protection/>
    </xf>
    <xf numFmtId="0" fontId="14" fillId="0" borderId="11" xfId="64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0" fillId="0" borderId="0" xfId="64" applyFont="1" applyAlignment="1">
      <alignment horizont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66" applyNumberFormat="1" applyFont="1" applyFill="1" applyBorder="1" applyAlignment="1" applyProtection="1">
      <alignment horizontal="center" vertical="center" wrapText="1"/>
      <protection/>
    </xf>
    <xf numFmtId="0" fontId="21" fillId="0" borderId="11" xfId="65" applyFont="1" applyFill="1" applyBorder="1" applyAlignment="1">
      <alignment horizontal="left" vertical="center"/>
      <protection/>
    </xf>
    <xf numFmtId="0" fontId="63" fillId="0" borderId="11" xfId="0" applyFont="1" applyFill="1" applyBorder="1" applyAlignment="1">
      <alignment/>
    </xf>
    <xf numFmtId="0" fontId="21" fillId="0" borderId="11" xfId="65" applyFont="1" applyFill="1" applyBorder="1" applyAlignment="1">
      <alignment horizontal="left" vertical="center" indent="2"/>
      <protection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/>
    </xf>
    <xf numFmtId="0" fontId="22" fillId="0" borderId="0" xfId="0" applyFont="1" applyAlignment="1">
      <alignment/>
    </xf>
    <xf numFmtId="0" fontId="0" fillId="24" borderId="0" xfId="0" applyFill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shrinkToFit="1"/>
    </xf>
    <xf numFmtId="4" fontId="6" fillId="24" borderId="11" xfId="0" applyNumberFormat="1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shrinkToFit="1"/>
    </xf>
    <xf numFmtId="4" fontId="6" fillId="0" borderId="24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 vertical="center" shrinkToFit="1"/>
    </xf>
    <xf numFmtId="4" fontId="6" fillId="0" borderId="11" xfId="0" applyNumberFormat="1" applyFont="1" applyFill="1" applyBorder="1" applyAlignment="1">
      <alignment horizontal="left" vertical="center" shrinkToFit="1"/>
    </xf>
    <xf numFmtId="4" fontId="6" fillId="0" borderId="24" xfId="0" applyNumberFormat="1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4" fontId="6" fillId="0" borderId="24" xfId="0" applyNumberFormat="1" applyFont="1" applyFill="1" applyBorder="1" applyAlignment="1">
      <alignment horizontal="right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4" fontId="11" fillId="0" borderId="24" xfId="0" applyNumberFormat="1" applyFont="1" applyFill="1" applyBorder="1" applyAlignment="1">
      <alignment horizontal="right" vertical="center" shrinkToFit="1"/>
    </xf>
    <xf numFmtId="4" fontId="11" fillId="0" borderId="11" xfId="0" applyNumberFormat="1" applyFont="1" applyFill="1" applyBorder="1" applyAlignment="1">
      <alignment horizontal="center" vertical="center" shrinkToFit="1"/>
    </xf>
    <xf numFmtId="4" fontId="11" fillId="0" borderId="24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right" vertical="center" shrinkToFit="1"/>
    </xf>
    <xf numFmtId="4" fontId="11" fillId="0" borderId="26" xfId="0" applyNumberFormat="1" applyFont="1" applyFill="1" applyBorder="1" applyAlignment="1">
      <alignment horizontal="center" vertical="center" shrinkToFit="1"/>
    </xf>
    <xf numFmtId="4" fontId="6" fillId="0" borderId="27" xfId="0" applyNumberFormat="1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center" vertical="center" shrinkToFit="1"/>
    </xf>
    <xf numFmtId="4" fontId="6" fillId="0" borderId="29" xfId="0" applyNumberFormat="1" applyFont="1" applyFill="1" applyBorder="1" applyAlignment="1">
      <alignment horizontal="right" vertical="center" shrinkToFit="1"/>
    </xf>
    <xf numFmtId="4" fontId="6" fillId="0" borderId="30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77" fontId="14" fillId="0" borderId="22" xfId="0" applyNumberFormat="1" applyFont="1" applyBorder="1" applyAlignment="1">
      <alignment horizontal="center" vertical="center" wrapText="1"/>
    </xf>
    <xf numFmtId="177" fontId="14" fillId="0" borderId="22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/>
    </xf>
    <xf numFmtId="176" fontId="14" fillId="0" borderId="29" xfId="0" applyNumberFormat="1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8" fontId="0" fillId="0" borderId="0" xfId="0" applyNumberFormat="1" applyAlignment="1">
      <alignment/>
    </xf>
    <xf numFmtId="0" fontId="27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11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0" fillId="0" borderId="10" xfId="66" applyNumberFormat="1" applyFont="1" applyFill="1" applyBorder="1" applyAlignment="1" applyProtection="1">
      <alignment horizontal="center" vertical="center"/>
      <protection/>
    </xf>
    <xf numFmtId="0" fontId="20" fillId="0" borderId="17" xfId="66" applyNumberFormat="1" applyFont="1" applyFill="1" applyBorder="1" applyAlignment="1" applyProtection="1">
      <alignment horizontal="center" vertical="center" wrapText="1"/>
      <protection/>
    </xf>
    <xf numFmtId="0" fontId="20" fillId="0" borderId="17" xfId="66" applyNumberFormat="1" applyFont="1" applyFill="1" applyBorder="1" applyAlignment="1" applyProtection="1">
      <alignment horizontal="center" vertical="center"/>
      <protection/>
    </xf>
    <xf numFmtId="0" fontId="20" fillId="0" borderId="35" xfId="66" applyNumberFormat="1" applyFont="1" applyFill="1" applyBorder="1" applyAlignment="1" applyProtection="1">
      <alignment horizontal="center" vertical="center"/>
      <protection/>
    </xf>
    <xf numFmtId="0" fontId="20" fillId="0" borderId="18" xfId="66" applyNumberFormat="1" applyFont="1" applyFill="1" applyBorder="1" applyAlignment="1" applyProtection="1">
      <alignment horizontal="center" vertical="center"/>
      <protection/>
    </xf>
    <xf numFmtId="0" fontId="20" fillId="0" borderId="15" xfId="66" applyNumberFormat="1" applyFont="1" applyFill="1" applyBorder="1" applyAlignment="1" applyProtection="1">
      <alignment horizontal="center" vertical="center" wrapText="1"/>
      <protection/>
    </xf>
    <xf numFmtId="0" fontId="20" fillId="0" borderId="36" xfId="66" applyNumberFormat="1" applyFont="1" applyFill="1" applyBorder="1" applyAlignment="1" applyProtection="1">
      <alignment horizontal="center" vertical="center"/>
      <protection/>
    </xf>
    <xf numFmtId="0" fontId="20" fillId="0" borderId="16" xfId="66" applyNumberFormat="1" applyFont="1" applyFill="1" applyBorder="1" applyAlignment="1" applyProtection="1">
      <alignment horizontal="center" vertical="center" wrapText="1"/>
      <protection/>
    </xf>
    <xf numFmtId="0" fontId="20" fillId="0" borderId="37" xfId="66" applyNumberFormat="1" applyFont="1" applyFill="1" applyBorder="1" applyAlignment="1" applyProtection="1">
      <alignment horizontal="center" vertical="center" wrapText="1"/>
      <protection/>
    </xf>
    <xf numFmtId="0" fontId="20" fillId="0" borderId="15" xfId="66" applyNumberFormat="1" applyFont="1" applyFill="1" applyBorder="1" applyAlignment="1" applyProtection="1">
      <alignment horizontal="center" vertical="center"/>
      <protection/>
    </xf>
    <xf numFmtId="178" fontId="14" fillId="0" borderId="12" xfId="66" applyNumberFormat="1" applyFont="1" applyFill="1" applyBorder="1" applyAlignment="1" applyProtection="1">
      <alignment horizontal="right" vertical="center" wrapText="1"/>
      <protection/>
    </xf>
    <xf numFmtId="178" fontId="14" fillId="0" borderId="11" xfId="66" applyNumberFormat="1" applyFont="1" applyFill="1" applyBorder="1" applyAlignment="1" applyProtection="1">
      <alignment horizontal="right" vertical="center" wrapText="1"/>
      <protection/>
    </xf>
    <xf numFmtId="178" fontId="14" fillId="0" borderId="14" xfId="66" applyNumberFormat="1" applyFont="1" applyFill="1" applyBorder="1" applyAlignment="1" applyProtection="1">
      <alignment horizontal="right" vertical="center" wrapText="1"/>
      <protection/>
    </xf>
    <xf numFmtId="178" fontId="14" fillId="0" borderId="13" xfId="66" applyNumberFormat="1" applyFont="1" applyFill="1" applyBorder="1" applyAlignment="1" applyProtection="1">
      <alignment horizontal="right" vertical="center" wrapText="1"/>
      <protection/>
    </xf>
    <xf numFmtId="178" fontId="0" fillId="0" borderId="0" xfId="66" applyNumberFormat="1" applyFont="1" applyFill="1" applyBorder="1" applyAlignment="1">
      <alignment/>
      <protection/>
    </xf>
    <xf numFmtId="179" fontId="0" fillId="0" borderId="0" xfId="0" applyNumberForma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180" fontId="14" fillId="24" borderId="22" xfId="0" applyNumberFormat="1" applyFont="1" applyFill="1" applyBorder="1" applyAlignment="1">
      <alignment horizontal="center" vertical="center" wrapText="1"/>
    </xf>
    <xf numFmtId="177" fontId="14" fillId="24" borderId="11" xfId="0" applyNumberFormat="1" applyFont="1" applyFill="1" applyBorder="1" applyAlignment="1">
      <alignment horizontal="center" vertical="center" wrapText="1"/>
    </xf>
    <xf numFmtId="177" fontId="14" fillId="24" borderId="11" xfId="0" applyNumberFormat="1" applyFont="1" applyFill="1" applyBorder="1" applyAlignment="1">
      <alignment horizontal="left" vertical="center" wrapText="1"/>
    </xf>
    <xf numFmtId="0" fontId="14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24" xfId="0" applyFill="1" applyBorder="1" applyAlignment="1">
      <alignment/>
    </xf>
    <xf numFmtId="180" fontId="14" fillId="0" borderId="2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left" vertical="center" wrapText="1"/>
    </xf>
    <xf numFmtId="0" fontId="0" fillId="0" borderId="24" xfId="0" applyBorder="1" applyAlignment="1">
      <alignment/>
    </xf>
    <xf numFmtId="49" fontId="14" fillId="0" borderId="11" xfId="66" applyNumberFormat="1" applyFont="1" applyFill="1" applyBorder="1" applyAlignment="1" applyProtection="1">
      <alignment horizontal="center" vertical="center"/>
      <protection/>
    </xf>
    <xf numFmtId="181" fontId="14" fillId="0" borderId="11" xfId="66" applyNumberFormat="1" applyFont="1" applyFill="1" applyBorder="1" applyAlignment="1" applyProtection="1">
      <alignment vertical="center"/>
      <protection/>
    </xf>
    <xf numFmtId="0" fontId="14" fillId="0" borderId="11" xfId="66" applyFont="1" applyFill="1" applyBorder="1" applyAlignment="1">
      <alignment vertical="center"/>
      <protection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0" fontId="2" fillId="24" borderId="0" xfId="0" applyFont="1" applyFill="1" applyAlignment="1">
      <alignment horizontal="right" vertical="center"/>
    </xf>
    <xf numFmtId="0" fontId="29" fillId="24" borderId="33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34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14" fillId="24" borderId="22" xfId="0" applyNumberFormat="1" applyFont="1" applyFill="1" applyBorder="1" applyAlignment="1" applyProtection="1">
      <alignment horizontal="center" vertical="center" wrapText="1"/>
      <protection/>
    </xf>
    <xf numFmtId="182" fontId="14" fillId="24" borderId="11" xfId="0" applyNumberFormat="1" applyFont="1" applyFill="1" applyBorder="1" applyAlignment="1" applyProtection="1">
      <alignment horizontal="center" vertical="center" wrapText="1"/>
      <protection/>
    </xf>
    <xf numFmtId="182" fontId="14" fillId="24" borderId="24" xfId="0" applyNumberFormat="1" applyFont="1" applyFill="1" applyBorder="1" applyAlignment="1" applyProtection="1">
      <alignment horizontal="center" vertical="center" wrapText="1"/>
      <protection/>
    </xf>
    <xf numFmtId="183" fontId="14" fillId="24" borderId="11" xfId="0" applyNumberFormat="1" applyFont="1" applyFill="1" applyBorder="1" applyAlignment="1">
      <alignment horizontal="left" vertical="center" wrapText="1"/>
    </xf>
    <xf numFmtId="182" fontId="14" fillId="24" borderId="11" xfId="0" applyNumberFormat="1" applyFont="1" applyFill="1" applyBorder="1" applyAlignment="1">
      <alignment horizontal="right" vertical="center"/>
    </xf>
    <xf numFmtId="182" fontId="14" fillId="24" borderId="24" xfId="0" applyNumberFormat="1" applyFont="1" applyFill="1" applyBorder="1" applyAlignment="1">
      <alignment horizontal="right" vertical="center"/>
    </xf>
    <xf numFmtId="180" fontId="14" fillId="24" borderId="22" xfId="0" applyNumberFormat="1" applyFont="1" applyFill="1" applyBorder="1" applyAlignment="1">
      <alignment horizontal="center" vertical="center"/>
    </xf>
    <xf numFmtId="183" fontId="14" fillId="24" borderId="11" xfId="0" applyNumberFormat="1" applyFont="1" applyFill="1" applyBorder="1" applyAlignment="1">
      <alignment horizontal="left" vertical="center"/>
    </xf>
    <xf numFmtId="182" fontId="14" fillId="24" borderId="24" xfId="0" applyNumberFormat="1" applyFont="1" applyFill="1" applyBorder="1" applyAlignment="1">
      <alignment horizontal="right" vertical="center" wrapText="1"/>
    </xf>
    <xf numFmtId="182" fontId="0" fillId="24" borderId="0" xfId="0" applyNumberFormat="1" applyFill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" fontId="6" fillId="24" borderId="11" xfId="0" applyNumberFormat="1" applyFont="1" applyFill="1" applyBorder="1" applyAlignment="1">
      <alignment horizontal="right" vertical="center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184" fontId="0" fillId="0" borderId="0" xfId="0" applyNumberFormat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center" vertical="center"/>
    </xf>
    <xf numFmtId="4" fontId="6" fillId="24" borderId="15" xfId="0" applyNumberFormat="1" applyFont="1" applyFill="1" applyBorder="1" applyAlignment="1">
      <alignment horizontal="right" vertical="center" shrinkToFit="1"/>
    </xf>
    <xf numFmtId="4" fontId="6" fillId="0" borderId="41" xfId="0" applyNumberFormat="1" applyFont="1" applyFill="1" applyBorder="1" applyAlignment="1">
      <alignment horizontal="right" vertical="center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" fontId="6" fillId="24" borderId="29" xfId="0" applyNumberFormat="1" applyFont="1" applyFill="1" applyBorder="1" applyAlignment="1">
      <alignment horizontal="right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K21" sqref="K21"/>
    </sheetView>
  </sheetViews>
  <sheetFormatPr defaultColWidth="9.33203125" defaultRowHeight="11.25"/>
  <cols>
    <col min="1" max="1" width="18" style="0" customWidth="1"/>
    <col min="2" max="2" width="41.66015625" style="0" customWidth="1"/>
    <col min="3" max="4" width="14.16015625" style="0" customWidth="1"/>
    <col min="5" max="5" width="14.16015625" style="102" customWidth="1"/>
    <col min="6" max="12" width="14.16015625" style="0" customWidth="1"/>
  </cols>
  <sheetData>
    <row r="1" ht="13.5">
      <c r="A1" s="103" t="s">
        <v>262</v>
      </c>
    </row>
    <row r="2" spans="1:12" ht="41.25" customHeight="1">
      <c r="A2" s="104" t="s">
        <v>263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11.25"/>
    <row r="4" ht="11.25">
      <c r="L4" s="121" t="s">
        <v>2</v>
      </c>
    </row>
    <row r="5" spans="1:12" ht="17.25" customHeight="1">
      <c r="A5" s="105" t="s">
        <v>264</v>
      </c>
      <c r="B5" s="106" t="s">
        <v>221</v>
      </c>
      <c r="C5" s="107" t="s">
        <v>253</v>
      </c>
      <c r="D5" s="108" t="s">
        <v>257</v>
      </c>
      <c r="E5" s="109" t="s">
        <v>265</v>
      </c>
      <c r="F5" s="108" t="s">
        <v>266</v>
      </c>
      <c r="G5" s="107" t="s">
        <v>267</v>
      </c>
      <c r="H5" s="107" t="s">
        <v>268</v>
      </c>
      <c r="I5" s="107"/>
      <c r="J5" s="107" t="s">
        <v>269</v>
      </c>
      <c r="K5" s="122" t="s">
        <v>270</v>
      </c>
      <c r="L5" s="122" t="s">
        <v>255</v>
      </c>
    </row>
    <row r="6" spans="1:12" ht="12" customHeight="1">
      <c r="A6" s="110" t="s">
        <v>271</v>
      </c>
      <c r="B6" s="97" t="s">
        <v>272</v>
      </c>
      <c r="C6" s="96" t="s">
        <v>253</v>
      </c>
      <c r="D6" s="111"/>
      <c r="E6" s="112" t="s">
        <v>273</v>
      </c>
      <c r="F6" s="111"/>
      <c r="G6" s="96" t="s">
        <v>274</v>
      </c>
      <c r="H6" s="96" t="s">
        <v>275</v>
      </c>
      <c r="I6" s="96" t="s">
        <v>276</v>
      </c>
      <c r="J6" s="96" t="s">
        <v>277</v>
      </c>
      <c r="K6" s="123" t="s">
        <v>270</v>
      </c>
      <c r="L6" s="123" t="s">
        <v>270</v>
      </c>
    </row>
    <row r="7" spans="1:12" ht="12" customHeight="1">
      <c r="A7" s="110" t="s">
        <v>271</v>
      </c>
      <c r="B7" s="97" t="s">
        <v>272</v>
      </c>
      <c r="C7" s="96" t="s">
        <v>253</v>
      </c>
      <c r="D7" s="111"/>
      <c r="E7" s="112" t="s">
        <v>273</v>
      </c>
      <c r="F7" s="111"/>
      <c r="G7" s="96" t="s">
        <v>274</v>
      </c>
      <c r="H7" s="96"/>
      <c r="I7" s="96"/>
      <c r="J7" s="96" t="s">
        <v>277</v>
      </c>
      <c r="K7" s="123" t="s">
        <v>270</v>
      </c>
      <c r="L7" s="123" t="s">
        <v>270</v>
      </c>
    </row>
    <row r="8" spans="1:12" ht="6.75" customHeight="1">
      <c r="A8" s="110" t="s">
        <v>271</v>
      </c>
      <c r="B8" s="97" t="s">
        <v>272</v>
      </c>
      <c r="C8" s="96" t="s">
        <v>253</v>
      </c>
      <c r="D8" s="113"/>
      <c r="E8" s="112" t="s">
        <v>273</v>
      </c>
      <c r="F8" s="113"/>
      <c r="G8" s="96" t="s">
        <v>274</v>
      </c>
      <c r="H8" s="96"/>
      <c r="I8" s="96"/>
      <c r="J8" s="96" t="s">
        <v>277</v>
      </c>
      <c r="K8" s="123" t="s">
        <v>270</v>
      </c>
      <c r="L8" s="123" t="s">
        <v>270</v>
      </c>
    </row>
    <row r="9" spans="1:12" ht="14.25" customHeight="1">
      <c r="A9" s="98"/>
      <c r="B9" s="98" t="s">
        <v>52</v>
      </c>
      <c r="C9" s="114"/>
      <c r="D9" s="114"/>
      <c r="E9" s="115">
        <f>E10+E19+E22+E25+E33+E40+E43+E51+0</f>
        <v>1307.6899999999998</v>
      </c>
      <c r="F9" s="116"/>
      <c r="G9" s="114"/>
      <c r="H9" s="114"/>
      <c r="I9" s="114"/>
      <c r="J9" s="114"/>
      <c r="K9" s="124"/>
      <c r="L9" s="125"/>
    </row>
    <row r="10" spans="1:12" ht="15.75" customHeight="1">
      <c r="A10" s="91">
        <v>201</v>
      </c>
      <c r="B10" s="100" t="s">
        <v>55</v>
      </c>
      <c r="C10" s="94">
        <f>SUM(E10:L10)</f>
        <v>361.9</v>
      </c>
      <c r="D10" s="94"/>
      <c r="E10" s="117">
        <f>37.39+324.51</f>
        <v>361.9</v>
      </c>
      <c r="F10" s="118"/>
      <c r="G10" s="94"/>
      <c r="H10" s="94"/>
      <c r="I10" s="94"/>
      <c r="J10" s="94"/>
      <c r="K10" s="126"/>
      <c r="L10" s="127"/>
    </row>
    <row r="11" spans="1:12" ht="14.25" customHeight="1">
      <c r="A11" s="91">
        <v>20101</v>
      </c>
      <c r="B11" s="100" t="s">
        <v>56</v>
      </c>
      <c r="C11" s="94">
        <f>SUM(E11:L11)</f>
        <v>16.36</v>
      </c>
      <c r="D11" s="94"/>
      <c r="E11" s="117">
        <v>16.36</v>
      </c>
      <c r="F11" s="118"/>
      <c r="G11" s="94"/>
      <c r="H11" s="94"/>
      <c r="I11" s="94"/>
      <c r="J11" s="94"/>
      <c r="K11" s="126"/>
      <c r="L11" s="127"/>
    </row>
    <row r="12" spans="1:12" ht="14.25" customHeight="1">
      <c r="A12" s="91">
        <v>2010101</v>
      </c>
      <c r="B12" s="100" t="s">
        <v>57</v>
      </c>
      <c r="C12" s="94">
        <f aca="true" t="shared" si="0" ref="C12:C32">SUM(E12:L12)</f>
        <v>16.36</v>
      </c>
      <c r="D12" s="94"/>
      <c r="E12" s="117">
        <v>16.36</v>
      </c>
      <c r="F12" s="118"/>
      <c r="G12" s="94"/>
      <c r="H12" s="94"/>
      <c r="I12" s="94"/>
      <c r="J12" s="94"/>
      <c r="K12" s="126"/>
      <c r="L12" s="127"/>
    </row>
    <row r="13" spans="1:12" ht="14.25" customHeight="1">
      <c r="A13" s="91">
        <v>20136</v>
      </c>
      <c r="B13" s="91" t="s">
        <v>58</v>
      </c>
      <c r="C13" s="94">
        <f t="shared" si="0"/>
        <v>16.380000000000003</v>
      </c>
      <c r="D13" s="94"/>
      <c r="E13" s="117">
        <f>10.39+5.99</f>
        <v>16.380000000000003</v>
      </c>
      <c r="F13" s="118"/>
      <c r="G13" s="94"/>
      <c r="H13" s="94"/>
      <c r="I13" s="94"/>
      <c r="J13" s="94"/>
      <c r="K13" s="126"/>
      <c r="L13" s="127"/>
    </row>
    <row r="14" spans="1:12" ht="14.25" customHeight="1">
      <c r="A14" s="91">
        <v>2013699</v>
      </c>
      <c r="B14" s="91" t="s">
        <v>58</v>
      </c>
      <c r="C14" s="94">
        <f t="shared" si="0"/>
        <v>16.380000000000003</v>
      </c>
      <c r="D14" s="94"/>
      <c r="E14" s="117">
        <f>10.39+5.99</f>
        <v>16.380000000000003</v>
      </c>
      <c r="F14" s="118"/>
      <c r="G14" s="94"/>
      <c r="H14" s="94"/>
      <c r="I14" s="94"/>
      <c r="J14" s="94"/>
      <c r="K14" s="126"/>
      <c r="L14" s="127"/>
    </row>
    <row r="15" spans="1:12" ht="14.25" customHeight="1">
      <c r="A15" s="91">
        <v>20103</v>
      </c>
      <c r="B15" s="91" t="s">
        <v>59</v>
      </c>
      <c r="C15" s="94">
        <f t="shared" si="0"/>
        <v>269.66999999999996</v>
      </c>
      <c r="D15" s="94"/>
      <c r="E15" s="117">
        <f>27+242.67</f>
        <v>269.66999999999996</v>
      </c>
      <c r="F15" s="118"/>
      <c r="G15" s="94"/>
      <c r="H15" s="94"/>
      <c r="I15" s="94"/>
      <c r="J15" s="94"/>
      <c r="K15" s="126"/>
      <c r="L15" s="127"/>
    </row>
    <row r="16" spans="1:12" ht="14.25" customHeight="1">
      <c r="A16" s="91">
        <v>2010301</v>
      </c>
      <c r="B16" s="91" t="s">
        <v>60</v>
      </c>
      <c r="C16" s="94">
        <f t="shared" si="0"/>
        <v>269.66999999999996</v>
      </c>
      <c r="D16" s="94"/>
      <c r="E16" s="117">
        <f>27+242.67</f>
        <v>269.66999999999996</v>
      </c>
      <c r="F16" s="118"/>
      <c r="G16" s="94"/>
      <c r="H16" s="94"/>
      <c r="I16" s="94"/>
      <c r="J16" s="94"/>
      <c r="K16" s="126"/>
      <c r="L16" s="127"/>
    </row>
    <row r="17" spans="1:12" ht="14.25" customHeight="1">
      <c r="A17" s="91">
        <v>20131</v>
      </c>
      <c r="B17" s="91" t="s">
        <v>61</v>
      </c>
      <c r="C17" s="94">
        <f t="shared" si="0"/>
        <v>65.49</v>
      </c>
      <c r="D17" s="94"/>
      <c r="E17" s="117">
        <v>65.49</v>
      </c>
      <c r="F17" s="118"/>
      <c r="G17" s="94"/>
      <c r="H17" s="94"/>
      <c r="I17" s="94"/>
      <c r="J17" s="94"/>
      <c r="K17" s="126"/>
      <c r="L17" s="127"/>
    </row>
    <row r="18" spans="1:12" ht="14.25" customHeight="1">
      <c r="A18" s="91">
        <v>2013101</v>
      </c>
      <c r="B18" s="91" t="s">
        <v>62</v>
      </c>
      <c r="C18" s="94">
        <f t="shared" si="0"/>
        <v>65.49</v>
      </c>
      <c r="D18" s="94"/>
      <c r="E18" s="117">
        <v>65.49</v>
      </c>
      <c r="F18" s="118"/>
      <c r="G18" s="94"/>
      <c r="H18" s="94"/>
      <c r="I18" s="94"/>
      <c r="J18" s="94"/>
      <c r="K18" s="126"/>
      <c r="L18" s="127"/>
    </row>
    <row r="19" spans="1:12" ht="14.25" customHeight="1">
      <c r="A19" s="91">
        <v>203</v>
      </c>
      <c r="B19" s="91" t="s">
        <v>63</v>
      </c>
      <c r="C19" s="94">
        <f t="shared" si="0"/>
        <v>3</v>
      </c>
      <c r="D19" s="94"/>
      <c r="E19" s="117">
        <v>3</v>
      </c>
      <c r="F19" s="118"/>
      <c r="G19" s="94"/>
      <c r="H19" s="94"/>
      <c r="I19" s="94"/>
      <c r="J19" s="94"/>
      <c r="K19" s="126"/>
      <c r="L19" s="127"/>
    </row>
    <row r="20" spans="1:12" ht="14.25" customHeight="1">
      <c r="A20" s="91">
        <v>20306</v>
      </c>
      <c r="B20" s="91" t="s">
        <v>64</v>
      </c>
      <c r="C20" s="94">
        <f t="shared" si="0"/>
        <v>3</v>
      </c>
      <c r="D20" s="94"/>
      <c r="E20" s="117">
        <v>3</v>
      </c>
      <c r="F20" s="118"/>
      <c r="G20" s="94"/>
      <c r="H20" s="94"/>
      <c r="I20" s="94"/>
      <c r="J20" s="94"/>
      <c r="K20" s="126"/>
      <c r="L20" s="127"/>
    </row>
    <row r="21" spans="1:12" ht="14.25" customHeight="1">
      <c r="A21" s="91">
        <v>2030607</v>
      </c>
      <c r="B21" s="91" t="s">
        <v>65</v>
      </c>
      <c r="C21" s="94">
        <f t="shared" si="0"/>
        <v>3</v>
      </c>
      <c r="D21" s="94"/>
      <c r="E21" s="117">
        <v>3</v>
      </c>
      <c r="F21" s="118"/>
      <c r="G21" s="94"/>
      <c r="H21" s="94"/>
      <c r="I21" s="94"/>
      <c r="J21" s="94"/>
      <c r="K21" s="126"/>
      <c r="L21" s="127"/>
    </row>
    <row r="22" spans="1:12" ht="14.25" customHeight="1">
      <c r="A22" s="91">
        <v>207</v>
      </c>
      <c r="B22" s="91" t="s">
        <v>66</v>
      </c>
      <c r="C22" s="94">
        <f t="shared" si="0"/>
        <v>36.32</v>
      </c>
      <c r="D22" s="94"/>
      <c r="E22" s="117">
        <v>36.32</v>
      </c>
      <c r="F22" s="118"/>
      <c r="G22" s="94"/>
      <c r="H22" s="94"/>
      <c r="I22" s="94"/>
      <c r="J22" s="94"/>
      <c r="K22" s="126"/>
      <c r="L22" s="127"/>
    </row>
    <row r="23" spans="1:12" ht="14.25" customHeight="1">
      <c r="A23" s="91">
        <v>20701</v>
      </c>
      <c r="B23" s="91" t="s">
        <v>67</v>
      </c>
      <c r="C23" s="94">
        <f t="shared" si="0"/>
        <v>36.32</v>
      </c>
      <c r="D23" s="94"/>
      <c r="E23" s="117">
        <v>36.32</v>
      </c>
      <c r="F23" s="118"/>
      <c r="G23" s="94"/>
      <c r="H23" s="94"/>
      <c r="I23" s="94"/>
      <c r="J23" s="94"/>
      <c r="K23" s="126"/>
      <c r="L23" s="127"/>
    </row>
    <row r="24" spans="1:12" ht="14.25" customHeight="1">
      <c r="A24" s="91">
        <v>2070109</v>
      </c>
      <c r="B24" s="91" t="s">
        <v>68</v>
      </c>
      <c r="C24" s="94">
        <f t="shared" si="0"/>
        <v>36.32</v>
      </c>
      <c r="D24" s="94"/>
      <c r="E24" s="117">
        <v>36.32</v>
      </c>
      <c r="F24" s="118"/>
      <c r="G24" s="94"/>
      <c r="H24" s="94"/>
      <c r="I24" s="94"/>
      <c r="J24" s="94"/>
      <c r="K24" s="126"/>
      <c r="L24" s="127"/>
    </row>
    <row r="25" spans="1:12" ht="14.25" customHeight="1">
      <c r="A25" s="91">
        <v>208</v>
      </c>
      <c r="B25" s="91" t="s">
        <v>69</v>
      </c>
      <c r="C25" s="94">
        <f t="shared" si="0"/>
        <v>199.08999999999997</v>
      </c>
      <c r="D25" s="94"/>
      <c r="E25" s="117">
        <f>56.55+142.54</f>
        <v>199.08999999999997</v>
      </c>
      <c r="F25" s="118"/>
      <c r="G25" s="94"/>
      <c r="H25" s="94"/>
      <c r="I25" s="94"/>
      <c r="J25" s="94"/>
      <c r="K25" s="126"/>
      <c r="L25" s="127"/>
    </row>
    <row r="26" spans="1:12" ht="14.25" customHeight="1">
      <c r="A26" s="91">
        <v>20801</v>
      </c>
      <c r="B26" s="91" t="s">
        <v>70</v>
      </c>
      <c r="C26" s="94">
        <f t="shared" si="0"/>
        <v>20.33</v>
      </c>
      <c r="D26" s="94"/>
      <c r="E26" s="117">
        <v>20.33</v>
      </c>
      <c r="F26" s="118"/>
      <c r="G26" s="94"/>
      <c r="H26" s="94"/>
      <c r="I26" s="94"/>
      <c r="J26" s="94"/>
      <c r="K26" s="126"/>
      <c r="L26" s="127"/>
    </row>
    <row r="27" spans="1:12" ht="14.25" customHeight="1">
      <c r="A27" s="91">
        <v>2080109</v>
      </c>
      <c r="B27" s="91" t="s">
        <v>71</v>
      </c>
      <c r="C27" s="94">
        <f t="shared" si="0"/>
        <v>20.33</v>
      </c>
      <c r="D27" s="94"/>
      <c r="E27" s="117">
        <v>20.33</v>
      </c>
      <c r="F27" s="94"/>
      <c r="G27" s="94"/>
      <c r="H27" s="94"/>
      <c r="I27" s="94"/>
      <c r="J27" s="94"/>
      <c r="K27" s="94"/>
      <c r="L27" s="94"/>
    </row>
    <row r="28" spans="1:12" ht="14.25" customHeight="1">
      <c r="A28" s="91">
        <v>20802</v>
      </c>
      <c r="B28" s="91" t="s">
        <v>72</v>
      </c>
      <c r="C28" s="94">
        <f t="shared" si="0"/>
        <v>56.55</v>
      </c>
      <c r="D28" s="94"/>
      <c r="E28" s="117">
        <v>56.55</v>
      </c>
      <c r="F28" s="94"/>
      <c r="G28" s="94"/>
      <c r="H28" s="94"/>
      <c r="I28" s="94"/>
      <c r="J28" s="94"/>
      <c r="K28" s="94"/>
      <c r="L28" s="94"/>
    </row>
    <row r="29" spans="1:12" ht="14.25" customHeight="1">
      <c r="A29" s="91">
        <v>2080208</v>
      </c>
      <c r="B29" s="91" t="s">
        <v>73</v>
      </c>
      <c r="C29" s="94">
        <f t="shared" si="0"/>
        <v>56.55</v>
      </c>
      <c r="D29" s="94"/>
      <c r="E29" s="117">
        <v>56.55</v>
      </c>
      <c r="F29" s="94"/>
      <c r="G29" s="94"/>
      <c r="H29" s="94"/>
      <c r="I29" s="94"/>
      <c r="J29" s="94"/>
      <c r="K29" s="94"/>
      <c r="L29" s="94"/>
    </row>
    <row r="30" spans="1:12" ht="14.25" customHeight="1">
      <c r="A30" s="91">
        <v>20805</v>
      </c>
      <c r="B30" s="91" t="s">
        <v>74</v>
      </c>
      <c r="C30" s="94">
        <f t="shared" si="0"/>
        <v>122.21</v>
      </c>
      <c r="D30" s="94"/>
      <c r="E30" s="117">
        <v>122.21</v>
      </c>
      <c r="F30" s="94"/>
      <c r="G30" s="94"/>
      <c r="H30" s="94"/>
      <c r="I30" s="94"/>
      <c r="J30" s="94"/>
      <c r="K30" s="94"/>
      <c r="L30" s="94"/>
    </row>
    <row r="31" spans="1:12" ht="14.25" customHeight="1">
      <c r="A31" s="91">
        <v>2080505</v>
      </c>
      <c r="B31" s="91" t="s">
        <v>75</v>
      </c>
      <c r="C31" s="94">
        <f t="shared" si="0"/>
        <v>81.47</v>
      </c>
      <c r="D31" s="94"/>
      <c r="E31" s="117">
        <v>81.47</v>
      </c>
      <c r="F31" s="94"/>
      <c r="G31" s="94"/>
      <c r="H31" s="94"/>
      <c r="I31" s="94"/>
      <c r="J31" s="94"/>
      <c r="K31" s="94"/>
      <c r="L31" s="94"/>
    </row>
    <row r="32" spans="1:12" ht="14.25" customHeight="1">
      <c r="A32" s="91">
        <v>2080506</v>
      </c>
      <c r="B32" s="91" t="s">
        <v>76</v>
      </c>
      <c r="C32" s="94">
        <f t="shared" si="0"/>
        <v>40.73</v>
      </c>
      <c r="D32" s="94"/>
      <c r="E32" s="117">
        <v>40.73</v>
      </c>
      <c r="F32" s="94"/>
      <c r="G32" s="94"/>
      <c r="H32" s="94"/>
      <c r="I32" s="94"/>
      <c r="J32" s="94"/>
      <c r="K32" s="94"/>
      <c r="L32" s="94"/>
    </row>
    <row r="33" spans="1:12" ht="11.25">
      <c r="A33" s="91">
        <v>210</v>
      </c>
      <c r="B33" s="91" t="s">
        <v>77</v>
      </c>
      <c r="C33" s="91"/>
      <c r="D33" s="91"/>
      <c r="E33" s="119">
        <f>1.85+52.45</f>
        <v>54.300000000000004</v>
      </c>
      <c r="F33" s="120"/>
      <c r="G33" s="120"/>
      <c r="H33" s="120"/>
      <c r="I33" s="120"/>
      <c r="J33" s="120"/>
      <c r="K33" s="120"/>
      <c r="L33" s="120"/>
    </row>
    <row r="34" spans="1:12" ht="11.25">
      <c r="A34" s="91">
        <v>21001</v>
      </c>
      <c r="B34" s="91" t="s">
        <v>78</v>
      </c>
      <c r="C34" s="91"/>
      <c r="D34" s="91"/>
      <c r="E34" s="119">
        <v>1.85</v>
      </c>
      <c r="F34" s="120"/>
      <c r="G34" s="120"/>
      <c r="H34" s="120"/>
      <c r="I34" s="120"/>
      <c r="J34" s="120"/>
      <c r="K34" s="120"/>
      <c r="L34" s="120"/>
    </row>
    <row r="35" spans="1:12" ht="11.25">
      <c r="A35" s="91">
        <v>2100199</v>
      </c>
      <c r="B35" s="91" t="s">
        <v>79</v>
      </c>
      <c r="C35" s="91"/>
      <c r="D35" s="91"/>
      <c r="E35" s="119">
        <v>1.85</v>
      </c>
      <c r="F35" s="120"/>
      <c r="G35" s="120"/>
      <c r="H35" s="120"/>
      <c r="I35" s="120"/>
      <c r="J35" s="120"/>
      <c r="K35" s="120"/>
      <c r="L35" s="120"/>
    </row>
    <row r="36" spans="1:12" ht="11.25">
      <c r="A36" s="91">
        <v>21011</v>
      </c>
      <c r="B36" s="91" t="s">
        <v>80</v>
      </c>
      <c r="C36" s="91"/>
      <c r="D36" s="91"/>
      <c r="E36" s="119">
        <v>52.45</v>
      </c>
      <c r="F36" s="120"/>
      <c r="G36" s="120"/>
      <c r="H36" s="120"/>
      <c r="I36" s="120"/>
      <c r="J36" s="120"/>
      <c r="K36" s="120"/>
      <c r="L36" s="120"/>
    </row>
    <row r="37" spans="1:12" ht="11.25">
      <c r="A37" s="91">
        <v>2101101</v>
      </c>
      <c r="B37" s="91" t="s">
        <v>81</v>
      </c>
      <c r="C37" s="91"/>
      <c r="D37" s="91"/>
      <c r="E37" s="119">
        <v>30.1</v>
      </c>
      <c r="F37" s="120"/>
      <c r="G37" s="120"/>
      <c r="H37" s="120"/>
      <c r="I37" s="120"/>
      <c r="J37" s="120"/>
      <c r="K37" s="120"/>
      <c r="L37" s="120"/>
    </row>
    <row r="38" spans="1:12" ht="11.25">
      <c r="A38" s="91">
        <v>2101102</v>
      </c>
      <c r="B38" s="91" t="s">
        <v>82</v>
      </c>
      <c r="C38" s="91"/>
      <c r="D38" s="91"/>
      <c r="E38" s="119">
        <v>20.81</v>
      </c>
      <c r="F38" s="120"/>
      <c r="G38" s="120"/>
      <c r="H38" s="120"/>
      <c r="I38" s="120"/>
      <c r="J38" s="120"/>
      <c r="K38" s="120"/>
      <c r="L38" s="120"/>
    </row>
    <row r="39" spans="1:12" ht="11.25">
      <c r="A39" s="91">
        <v>2101199</v>
      </c>
      <c r="B39" s="91" t="s">
        <v>83</v>
      </c>
      <c r="C39" s="91"/>
      <c r="D39" s="91"/>
      <c r="E39" s="119">
        <v>1.53</v>
      </c>
      <c r="F39" s="120"/>
      <c r="G39" s="120"/>
      <c r="H39" s="120"/>
      <c r="I39" s="120"/>
      <c r="J39" s="120"/>
      <c r="K39" s="120"/>
      <c r="L39" s="120"/>
    </row>
    <row r="40" spans="1:12" ht="11.25">
      <c r="A40" s="91">
        <v>212</v>
      </c>
      <c r="B40" s="91" t="s">
        <v>84</v>
      </c>
      <c r="C40" s="91"/>
      <c r="D40" s="91"/>
      <c r="E40" s="119">
        <v>30</v>
      </c>
      <c r="F40" s="120"/>
      <c r="G40" s="120"/>
      <c r="H40" s="120"/>
      <c r="I40" s="120"/>
      <c r="J40" s="120"/>
      <c r="K40" s="120"/>
      <c r="L40" s="120"/>
    </row>
    <row r="41" spans="1:12" ht="11.25">
      <c r="A41" s="91">
        <v>21205</v>
      </c>
      <c r="B41" s="91" t="s">
        <v>85</v>
      </c>
      <c r="C41" s="91"/>
      <c r="D41" s="91"/>
      <c r="E41" s="119">
        <v>30</v>
      </c>
      <c r="F41" s="120"/>
      <c r="G41" s="120"/>
      <c r="H41" s="120"/>
      <c r="I41" s="120"/>
      <c r="J41" s="120"/>
      <c r="K41" s="120"/>
      <c r="L41" s="120"/>
    </row>
    <row r="42" spans="1:12" ht="11.25">
      <c r="A42" s="91">
        <v>210501</v>
      </c>
      <c r="B42" s="91" t="s">
        <v>85</v>
      </c>
      <c r="C42" s="91"/>
      <c r="D42" s="91"/>
      <c r="E42" s="119">
        <v>30</v>
      </c>
      <c r="F42" s="120"/>
      <c r="G42" s="120"/>
      <c r="H42" s="120"/>
      <c r="I42" s="120"/>
      <c r="J42" s="120"/>
      <c r="K42" s="120"/>
      <c r="L42" s="120"/>
    </row>
    <row r="43" spans="1:12" ht="11.25">
      <c r="A43" s="91">
        <v>213</v>
      </c>
      <c r="B43" s="91" t="s">
        <v>86</v>
      </c>
      <c r="C43" s="91"/>
      <c r="D43" s="91"/>
      <c r="E43" s="119">
        <f>286.3+275.67</f>
        <v>561.97</v>
      </c>
      <c r="F43" s="120"/>
      <c r="G43" s="120"/>
      <c r="H43" s="120"/>
      <c r="I43" s="120"/>
      <c r="J43" s="120"/>
      <c r="K43" s="120"/>
      <c r="L43" s="120"/>
    </row>
    <row r="44" spans="1:12" ht="11.25">
      <c r="A44" s="91">
        <v>21301</v>
      </c>
      <c r="B44" s="91" t="s">
        <v>87</v>
      </c>
      <c r="C44" s="91"/>
      <c r="D44" s="91"/>
      <c r="E44" s="119">
        <v>275.67</v>
      </c>
      <c r="F44" s="120"/>
      <c r="G44" s="120"/>
      <c r="H44" s="120"/>
      <c r="I44" s="120"/>
      <c r="J44" s="120"/>
      <c r="K44" s="120"/>
      <c r="L44" s="120"/>
    </row>
    <row r="45" spans="1:12" ht="11.25">
      <c r="A45" s="91">
        <v>2130152</v>
      </c>
      <c r="B45" s="91" t="s">
        <v>88</v>
      </c>
      <c r="C45" s="91"/>
      <c r="D45" s="91"/>
      <c r="E45" s="119">
        <v>18.32</v>
      </c>
      <c r="F45" s="120"/>
      <c r="G45" s="120"/>
      <c r="H45" s="120"/>
      <c r="I45" s="120"/>
      <c r="J45" s="120"/>
      <c r="K45" s="120"/>
      <c r="L45" s="120"/>
    </row>
    <row r="46" spans="1:12" ht="11.25">
      <c r="A46" s="91">
        <v>2130104</v>
      </c>
      <c r="B46" s="91" t="s">
        <v>89</v>
      </c>
      <c r="C46" s="91"/>
      <c r="D46" s="91"/>
      <c r="E46" s="119">
        <v>257.35</v>
      </c>
      <c r="F46" s="120"/>
      <c r="G46" s="120"/>
      <c r="H46" s="120"/>
      <c r="I46" s="120"/>
      <c r="J46" s="120"/>
      <c r="K46" s="120"/>
      <c r="L46" s="120"/>
    </row>
    <row r="47" spans="1:12" ht="11.25">
      <c r="A47" s="91">
        <v>21305</v>
      </c>
      <c r="B47" s="91" t="s">
        <v>90</v>
      </c>
      <c r="C47" s="91"/>
      <c r="D47" s="91"/>
      <c r="E47" s="119">
        <v>15</v>
      </c>
      <c r="F47" s="120"/>
      <c r="G47" s="120"/>
      <c r="H47" s="120"/>
      <c r="I47" s="120"/>
      <c r="J47" s="120"/>
      <c r="K47" s="120"/>
      <c r="L47" s="120"/>
    </row>
    <row r="48" spans="1:12" ht="11.25">
      <c r="A48" s="91">
        <v>2130599</v>
      </c>
      <c r="B48" s="91" t="s">
        <v>91</v>
      </c>
      <c r="C48" s="91"/>
      <c r="D48" s="91"/>
      <c r="E48" s="119">
        <v>15</v>
      </c>
      <c r="F48" s="120"/>
      <c r="G48" s="120"/>
      <c r="H48" s="120"/>
      <c r="I48" s="120"/>
      <c r="J48" s="120"/>
      <c r="K48" s="120"/>
      <c r="L48" s="120"/>
    </row>
    <row r="49" spans="1:12" ht="11.25">
      <c r="A49" s="91">
        <v>21307</v>
      </c>
      <c r="B49" s="91" t="s">
        <v>92</v>
      </c>
      <c r="C49" s="91"/>
      <c r="D49" s="91"/>
      <c r="E49" s="119">
        <v>271.3</v>
      </c>
      <c r="F49" s="120"/>
      <c r="G49" s="120"/>
      <c r="H49" s="120"/>
      <c r="I49" s="120"/>
      <c r="J49" s="120"/>
      <c r="K49" s="120"/>
      <c r="L49" s="120"/>
    </row>
    <row r="50" spans="1:12" ht="11.25">
      <c r="A50" s="91">
        <v>2130705</v>
      </c>
      <c r="B50" s="91" t="s">
        <v>93</v>
      </c>
      <c r="C50" s="91"/>
      <c r="D50" s="91"/>
      <c r="E50" s="119">
        <v>271.3</v>
      </c>
      <c r="F50" s="120"/>
      <c r="G50" s="120"/>
      <c r="H50" s="120"/>
      <c r="I50" s="120"/>
      <c r="J50" s="120"/>
      <c r="K50" s="120"/>
      <c r="L50" s="120"/>
    </row>
    <row r="51" spans="1:12" ht="11.25">
      <c r="A51" s="91">
        <v>221</v>
      </c>
      <c r="B51" s="91" t="s">
        <v>94</v>
      </c>
      <c r="C51" s="91"/>
      <c r="D51" s="91"/>
      <c r="E51" s="119">
        <v>61.11</v>
      </c>
      <c r="F51" s="120"/>
      <c r="G51" s="120"/>
      <c r="H51" s="120"/>
      <c r="I51" s="120"/>
      <c r="J51" s="120"/>
      <c r="K51" s="120"/>
      <c r="L51" s="120"/>
    </row>
    <row r="52" spans="1:12" ht="11.25">
      <c r="A52" s="91">
        <v>22102</v>
      </c>
      <c r="B52" s="91" t="s">
        <v>95</v>
      </c>
      <c r="C52" s="91"/>
      <c r="D52" s="91"/>
      <c r="E52" s="119">
        <v>61.11</v>
      </c>
      <c r="F52" s="120"/>
      <c r="G52" s="120"/>
      <c r="H52" s="120"/>
      <c r="I52" s="120"/>
      <c r="J52" s="120"/>
      <c r="K52" s="120"/>
      <c r="L52" s="120"/>
    </row>
    <row r="53" spans="1:12" ht="11.25">
      <c r="A53" s="91">
        <v>2210201</v>
      </c>
      <c r="B53" s="91" t="s">
        <v>96</v>
      </c>
      <c r="C53" s="91"/>
      <c r="D53" s="91"/>
      <c r="E53" s="119">
        <v>61.11</v>
      </c>
      <c r="F53" s="120"/>
      <c r="G53" s="120"/>
      <c r="H53" s="120"/>
      <c r="I53" s="120"/>
      <c r="J53" s="120"/>
      <c r="K53" s="120"/>
      <c r="L53" s="120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0">
      <selection activeCell="A2" sqref="A2:H2"/>
    </sheetView>
  </sheetViews>
  <sheetFormatPr defaultColWidth="9.33203125" defaultRowHeight="11.25"/>
  <cols>
    <col min="1" max="1" width="18.5" style="0" customWidth="1"/>
    <col min="2" max="2" width="46.83203125" style="0" customWidth="1"/>
    <col min="3" max="3" width="15.16015625" style="0" customWidth="1"/>
    <col min="4" max="8" width="16" style="0" customWidth="1"/>
  </cols>
  <sheetData>
    <row r="1" spans="1:8" ht="13.5">
      <c r="A1" s="90" t="s">
        <v>278</v>
      </c>
      <c r="B1" s="91"/>
      <c r="C1" s="91"/>
      <c r="D1" s="91"/>
      <c r="E1" s="91"/>
      <c r="F1" s="91"/>
      <c r="G1" s="91"/>
      <c r="H1" s="91"/>
    </row>
    <row r="2" spans="1:9" ht="32.25" customHeight="1">
      <c r="A2" s="92" t="s">
        <v>279</v>
      </c>
      <c r="B2" s="92"/>
      <c r="C2" s="92"/>
      <c r="D2" s="92"/>
      <c r="E2" s="92"/>
      <c r="F2" s="92"/>
      <c r="G2" s="92"/>
      <c r="H2" s="92"/>
      <c r="I2" s="101"/>
    </row>
    <row r="3" spans="1:8" ht="11.25">
      <c r="A3" s="91"/>
      <c r="B3" s="91"/>
      <c r="C3" s="91"/>
      <c r="D3" s="91"/>
      <c r="E3" s="91"/>
      <c r="F3" s="91"/>
      <c r="G3" s="91"/>
      <c r="H3" s="91"/>
    </row>
    <row r="4" spans="1:8" ht="11.25">
      <c r="A4" s="91"/>
      <c r="B4" s="91"/>
      <c r="C4" s="91"/>
      <c r="D4" s="91"/>
      <c r="E4" s="91"/>
      <c r="F4" s="91"/>
      <c r="G4" s="93" t="s">
        <v>2</v>
      </c>
      <c r="H4" s="94"/>
    </row>
    <row r="5" spans="1:8" ht="18" customHeight="1">
      <c r="A5" s="95" t="s">
        <v>221</v>
      </c>
      <c r="B5" s="95" t="s">
        <v>221</v>
      </c>
      <c r="C5" s="96" t="s">
        <v>254</v>
      </c>
      <c r="D5" s="96" t="s">
        <v>53</v>
      </c>
      <c r="E5" s="96" t="s">
        <v>54</v>
      </c>
      <c r="F5" s="96" t="s">
        <v>280</v>
      </c>
      <c r="G5" s="96" t="s">
        <v>281</v>
      </c>
      <c r="H5" s="96" t="s">
        <v>282</v>
      </c>
    </row>
    <row r="6" spans="1:8" ht="11.25">
      <c r="A6" s="96" t="s">
        <v>271</v>
      </c>
      <c r="B6" s="97" t="s">
        <v>272</v>
      </c>
      <c r="C6" s="96" t="s">
        <v>254</v>
      </c>
      <c r="D6" s="96" t="s">
        <v>53</v>
      </c>
      <c r="E6" s="96" t="s">
        <v>54</v>
      </c>
      <c r="F6" s="96" t="s">
        <v>280</v>
      </c>
      <c r="G6" s="96" t="s">
        <v>283</v>
      </c>
      <c r="H6" s="96" t="s">
        <v>284</v>
      </c>
    </row>
    <row r="7" spans="1:8" ht="11.25">
      <c r="A7" s="96" t="s">
        <v>271</v>
      </c>
      <c r="B7" s="97" t="s">
        <v>272</v>
      </c>
      <c r="C7" s="96" t="s">
        <v>254</v>
      </c>
      <c r="D7" s="96" t="s">
        <v>53</v>
      </c>
      <c r="E7" s="96" t="s">
        <v>54</v>
      </c>
      <c r="F7" s="96" t="s">
        <v>280</v>
      </c>
      <c r="G7" s="96" t="s">
        <v>283</v>
      </c>
      <c r="H7" s="96" t="s">
        <v>284</v>
      </c>
    </row>
    <row r="8" spans="1:8" ht="1.5" customHeight="1">
      <c r="A8" s="96" t="s">
        <v>271</v>
      </c>
      <c r="B8" s="97" t="s">
        <v>272</v>
      </c>
      <c r="C8" s="96" t="s">
        <v>254</v>
      </c>
      <c r="D8" s="96" t="s">
        <v>53</v>
      </c>
      <c r="E8" s="96" t="s">
        <v>54</v>
      </c>
      <c r="F8" s="96" t="s">
        <v>280</v>
      </c>
      <c r="G8" s="96" t="s">
        <v>283</v>
      </c>
      <c r="H8" s="96" t="s">
        <v>284</v>
      </c>
    </row>
    <row r="9" spans="1:8" ht="18" customHeight="1">
      <c r="A9" s="98"/>
      <c r="B9" s="98" t="s">
        <v>52</v>
      </c>
      <c r="C9" s="99">
        <f>SUM(D9:H9)</f>
        <v>1307.69</v>
      </c>
      <c r="D9" s="99">
        <v>958.6</v>
      </c>
      <c r="E9" s="99">
        <v>349.09</v>
      </c>
      <c r="F9" s="99"/>
      <c r="G9" s="99"/>
      <c r="H9" s="99"/>
    </row>
    <row r="10" spans="1:8" ht="18" customHeight="1">
      <c r="A10" s="91">
        <v>201</v>
      </c>
      <c r="B10" s="100" t="s">
        <v>55</v>
      </c>
      <c r="C10" s="99">
        <f aca="true" t="shared" si="0" ref="C10:C27">SUM(D10:H10)</f>
        <v>361.9</v>
      </c>
      <c r="D10" s="91">
        <v>324.51</v>
      </c>
      <c r="E10" s="91">
        <v>37.39</v>
      </c>
      <c r="F10" s="91"/>
      <c r="G10" s="91"/>
      <c r="H10" s="91"/>
    </row>
    <row r="11" spans="1:8" ht="18" customHeight="1">
      <c r="A11" s="91">
        <v>20101</v>
      </c>
      <c r="B11" s="100" t="s">
        <v>56</v>
      </c>
      <c r="C11" s="99">
        <f t="shared" si="0"/>
        <v>16.36</v>
      </c>
      <c r="D11" s="91">
        <v>16.36</v>
      </c>
      <c r="E11" s="91"/>
      <c r="F11" s="91"/>
      <c r="G11" s="91"/>
      <c r="H11" s="91"/>
    </row>
    <row r="12" spans="1:8" ht="18" customHeight="1">
      <c r="A12" s="91">
        <v>2010101</v>
      </c>
      <c r="B12" s="100" t="s">
        <v>57</v>
      </c>
      <c r="C12" s="99">
        <f t="shared" si="0"/>
        <v>16.36</v>
      </c>
      <c r="D12" s="91">
        <v>16.36</v>
      </c>
      <c r="E12" s="91"/>
      <c r="F12" s="91"/>
      <c r="G12" s="91"/>
      <c r="H12" s="91"/>
    </row>
    <row r="13" spans="1:8" ht="18" customHeight="1">
      <c r="A13" s="91">
        <v>20136</v>
      </c>
      <c r="B13" s="91" t="s">
        <v>58</v>
      </c>
      <c r="C13" s="99">
        <f t="shared" si="0"/>
        <v>16.380000000000003</v>
      </c>
      <c r="D13" s="91">
        <v>5.99</v>
      </c>
      <c r="E13" s="91">
        <v>10.39</v>
      </c>
      <c r="F13" s="91"/>
      <c r="G13" s="91"/>
      <c r="H13" s="91"/>
    </row>
    <row r="14" spans="1:8" ht="18" customHeight="1">
      <c r="A14" s="91">
        <v>2013699</v>
      </c>
      <c r="B14" s="91" t="s">
        <v>58</v>
      </c>
      <c r="C14" s="99">
        <f t="shared" si="0"/>
        <v>16.380000000000003</v>
      </c>
      <c r="D14" s="91">
        <v>5.99</v>
      </c>
      <c r="E14" s="91">
        <v>10.39</v>
      </c>
      <c r="F14" s="91"/>
      <c r="G14" s="91"/>
      <c r="H14" s="91"/>
    </row>
    <row r="15" spans="1:8" ht="18" customHeight="1">
      <c r="A15" s="91">
        <v>20103</v>
      </c>
      <c r="B15" s="91" t="s">
        <v>59</v>
      </c>
      <c r="C15" s="99">
        <f t="shared" si="0"/>
        <v>269.66999999999996</v>
      </c>
      <c r="D15" s="91">
        <v>242.67</v>
      </c>
      <c r="E15" s="91">
        <v>27</v>
      </c>
      <c r="F15" s="91"/>
      <c r="G15" s="91"/>
      <c r="H15" s="91"/>
    </row>
    <row r="16" spans="1:8" ht="18" customHeight="1">
      <c r="A16" s="91">
        <v>2010301</v>
      </c>
      <c r="B16" s="91" t="s">
        <v>60</v>
      </c>
      <c r="C16" s="99">
        <f t="shared" si="0"/>
        <v>269.67</v>
      </c>
      <c r="D16" s="91">
        <v>242.67</v>
      </c>
      <c r="E16" s="91">
        <v>27</v>
      </c>
      <c r="F16" s="91"/>
      <c r="G16" s="91"/>
      <c r="H16" s="91"/>
    </row>
    <row r="17" spans="1:8" ht="18" customHeight="1">
      <c r="A17" s="91">
        <v>20131</v>
      </c>
      <c r="B17" s="91" t="s">
        <v>61</v>
      </c>
      <c r="C17" s="99">
        <f t="shared" si="0"/>
        <v>65.49</v>
      </c>
      <c r="D17" s="91">
        <v>65.49</v>
      </c>
      <c r="E17" s="91"/>
      <c r="F17" s="91"/>
      <c r="G17" s="91"/>
      <c r="H17" s="91"/>
    </row>
    <row r="18" spans="1:8" ht="18" customHeight="1">
      <c r="A18" s="91">
        <v>2013101</v>
      </c>
      <c r="B18" s="91" t="s">
        <v>62</v>
      </c>
      <c r="C18" s="99">
        <f t="shared" si="0"/>
        <v>65.49</v>
      </c>
      <c r="D18" s="91">
        <v>65.49</v>
      </c>
      <c r="E18" s="91"/>
      <c r="F18" s="91"/>
      <c r="G18" s="91"/>
      <c r="H18" s="91"/>
    </row>
    <row r="19" spans="1:8" ht="18" customHeight="1">
      <c r="A19" s="91">
        <v>203</v>
      </c>
      <c r="B19" s="91" t="s">
        <v>63</v>
      </c>
      <c r="C19" s="99">
        <f t="shared" si="0"/>
        <v>3</v>
      </c>
      <c r="D19" s="91">
        <v>3</v>
      </c>
      <c r="E19" s="91"/>
      <c r="F19" s="91"/>
      <c r="G19" s="91"/>
      <c r="H19" s="91"/>
    </row>
    <row r="20" spans="1:8" ht="18" customHeight="1">
      <c r="A20" s="91">
        <v>20306</v>
      </c>
      <c r="B20" s="91" t="s">
        <v>64</v>
      </c>
      <c r="C20" s="99">
        <f t="shared" si="0"/>
        <v>3</v>
      </c>
      <c r="D20" s="91">
        <v>3</v>
      </c>
      <c r="E20" s="91"/>
      <c r="F20" s="91"/>
      <c r="G20" s="91"/>
      <c r="H20" s="91"/>
    </row>
    <row r="21" spans="1:8" ht="18" customHeight="1">
      <c r="A21" s="91">
        <v>2030607</v>
      </c>
      <c r="B21" s="91" t="s">
        <v>65</v>
      </c>
      <c r="C21" s="99">
        <f t="shared" si="0"/>
        <v>3</v>
      </c>
      <c r="D21" s="91">
        <v>3</v>
      </c>
      <c r="E21" s="91"/>
      <c r="F21" s="91"/>
      <c r="G21" s="91"/>
      <c r="H21" s="91"/>
    </row>
    <row r="22" spans="1:8" ht="18" customHeight="1">
      <c r="A22" s="91">
        <v>207</v>
      </c>
      <c r="B22" s="91" t="s">
        <v>66</v>
      </c>
      <c r="C22" s="99">
        <f t="shared" si="0"/>
        <v>36.32</v>
      </c>
      <c r="D22" s="91">
        <v>36.32</v>
      </c>
      <c r="E22" s="91"/>
      <c r="F22" s="91"/>
      <c r="G22" s="91"/>
      <c r="H22" s="91"/>
    </row>
    <row r="23" spans="1:8" ht="18" customHeight="1">
      <c r="A23" s="91">
        <v>20701</v>
      </c>
      <c r="B23" s="91" t="s">
        <v>67</v>
      </c>
      <c r="C23" s="99">
        <f t="shared" si="0"/>
        <v>36.32</v>
      </c>
      <c r="D23" s="91">
        <v>36.32</v>
      </c>
      <c r="E23" s="91"/>
      <c r="F23" s="91"/>
      <c r="G23" s="91"/>
      <c r="H23" s="91"/>
    </row>
    <row r="24" spans="1:8" ht="18" customHeight="1">
      <c r="A24" s="91">
        <v>2070109</v>
      </c>
      <c r="B24" s="91" t="s">
        <v>68</v>
      </c>
      <c r="C24" s="99">
        <f t="shared" si="0"/>
        <v>36.32</v>
      </c>
      <c r="D24" s="91">
        <v>36.32</v>
      </c>
      <c r="E24" s="91"/>
      <c r="F24" s="91"/>
      <c r="G24" s="91"/>
      <c r="H24" s="91"/>
    </row>
    <row r="25" spans="1:8" ht="18" customHeight="1">
      <c r="A25" s="91">
        <v>208</v>
      </c>
      <c r="B25" s="91" t="s">
        <v>69</v>
      </c>
      <c r="C25" s="99">
        <f t="shared" si="0"/>
        <v>199.08999999999997</v>
      </c>
      <c r="D25" s="91">
        <v>142.54</v>
      </c>
      <c r="E25" s="91">
        <v>56.55</v>
      </c>
      <c r="F25" s="91"/>
      <c r="G25" s="91"/>
      <c r="H25" s="91"/>
    </row>
    <row r="26" spans="1:8" ht="18" customHeight="1">
      <c r="A26" s="91">
        <v>20801</v>
      </c>
      <c r="B26" s="91" t="s">
        <v>70</v>
      </c>
      <c r="C26" s="99">
        <f t="shared" si="0"/>
        <v>20.33</v>
      </c>
      <c r="D26" s="91">
        <v>20.33</v>
      </c>
      <c r="E26" s="91"/>
      <c r="F26" s="91"/>
      <c r="G26" s="91"/>
      <c r="H26" s="91"/>
    </row>
    <row r="27" spans="1:8" ht="18" customHeight="1">
      <c r="A27" s="91">
        <v>2080109</v>
      </c>
      <c r="B27" s="100" t="s">
        <v>71</v>
      </c>
      <c r="C27" s="99">
        <f t="shared" si="0"/>
        <v>20.33</v>
      </c>
      <c r="D27" s="91">
        <v>20.33</v>
      </c>
      <c r="E27" s="91"/>
      <c r="F27" s="91"/>
      <c r="G27" s="91"/>
      <c r="H27" s="91"/>
    </row>
    <row r="28" spans="1:8" ht="11.25">
      <c r="A28" s="91">
        <v>20802</v>
      </c>
      <c r="B28" s="91" t="s">
        <v>72</v>
      </c>
      <c r="C28" s="91"/>
      <c r="D28" s="91"/>
      <c r="E28" s="91">
        <v>56.55</v>
      </c>
      <c r="F28" s="91"/>
      <c r="G28" s="91"/>
      <c r="H28" s="91"/>
    </row>
    <row r="29" spans="1:8" ht="11.25">
      <c r="A29" s="91">
        <v>2080208</v>
      </c>
      <c r="B29" s="91" t="s">
        <v>73</v>
      </c>
      <c r="C29" s="91"/>
      <c r="D29" s="91"/>
      <c r="E29" s="91">
        <v>56.55</v>
      </c>
      <c r="F29" s="91"/>
      <c r="G29" s="91"/>
      <c r="H29" s="91"/>
    </row>
    <row r="30" spans="1:8" ht="11.25">
      <c r="A30" s="91">
        <v>20805</v>
      </c>
      <c r="B30" s="91" t="s">
        <v>74</v>
      </c>
      <c r="C30" s="91"/>
      <c r="D30" s="91">
        <v>122.21</v>
      </c>
      <c r="E30" s="91"/>
      <c r="F30" s="91"/>
      <c r="G30" s="91"/>
      <c r="H30" s="91"/>
    </row>
    <row r="31" spans="1:8" ht="11.25">
      <c r="A31" s="91">
        <v>2080505</v>
      </c>
      <c r="B31" s="91" t="s">
        <v>75</v>
      </c>
      <c r="C31" s="91"/>
      <c r="D31" s="91">
        <v>81.47</v>
      </c>
      <c r="E31" s="91"/>
      <c r="F31" s="91"/>
      <c r="G31" s="91"/>
      <c r="H31" s="91"/>
    </row>
    <row r="32" spans="1:8" ht="11.25">
      <c r="A32" s="91">
        <v>2080506</v>
      </c>
      <c r="B32" s="91" t="s">
        <v>76</v>
      </c>
      <c r="C32" s="91"/>
      <c r="D32" s="91">
        <v>40.73</v>
      </c>
      <c r="E32" s="91"/>
      <c r="F32" s="91"/>
      <c r="G32" s="91"/>
      <c r="H32" s="91"/>
    </row>
    <row r="33" spans="1:8" ht="11.25">
      <c r="A33" s="91">
        <v>210</v>
      </c>
      <c r="B33" s="91" t="s">
        <v>77</v>
      </c>
      <c r="C33" s="91"/>
      <c r="D33" s="91">
        <v>52.45</v>
      </c>
      <c r="E33" s="91">
        <v>1.85</v>
      </c>
      <c r="F33" s="91"/>
      <c r="G33" s="91"/>
      <c r="H33" s="91"/>
    </row>
    <row r="34" spans="1:8" ht="11.25">
      <c r="A34" s="91">
        <v>21001</v>
      </c>
      <c r="B34" s="91" t="s">
        <v>78</v>
      </c>
      <c r="C34" s="91"/>
      <c r="D34" s="91"/>
      <c r="E34" s="91">
        <v>1.85</v>
      </c>
      <c r="F34" s="91"/>
      <c r="G34" s="91"/>
      <c r="H34" s="91"/>
    </row>
    <row r="35" spans="1:8" ht="11.25">
      <c r="A35" s="91">
        <v>2100199</v>
      </c>
      <c r="B35" s="91" t="s">
        <v>79</v>
      </c>
      <c r="C35" s="91"/>
      <c r="D35" s="91"/>
      <c r="E35" s="91">
        <v>1.85</v>
      </c>
      <c r="F35" s="91"/>
      <c r="G35" s="91"/>
      <c r="H35" s="91"/>
    </row>
    <row r="36" spans="1:8" ht="11.25">
      <c r="A36" s="91">
        <v>21011</v>
      </c>
      <c r="B36" s="91" t="s">
        <v>80</v>
      </c>
      <c r="C36" s="91"/>
      <c r="D36" s="91">
        <v>52.45</v>
      </c>
      <c r="E36" s="91"/>
      <c r="F36" s="91"/>
      <c r="G36" s="91"/>
      <c r="H36" s="91"/>
    </row>
    <row r="37" spans="1:8" ht="11.25">
      <c r="A37" s="91">
        <v>2101101</v>
      </c>
      <c r="B37" s="91" t="s">
        <v>81</v>
      </c>
      <c r="C37" s="91"/>
      <c r="D37" s="91">
        <v>30.1</v>
      </c>
      <c r="E37" s="91"/>
      <c r="F37" s="91"/>
      <c r="G37" s="91"/>
      <c r="H37" s="91"/>
    </row>
    <row r="38" spans="1:8" ht="11.25">
      <c r="A38" s="91">
        <v>2101102</v>
      </c>
      <c r="B38" s="91" t="s">
        <v>82</v>
      </c>
      <c r="C38" s="91"/>
      <c r="D38" s="91">
        <v>20.81</v>
      </c>
      <c r="E38" s="91"/>
      <c r="F38" s="91"/>
      <c r="G38" s="91"/>
      <c r="H38" s="91"/>
    </row>
    <row r="39" spans="1:8" ht="11.25">
      <c r="A39" s="91">
        <v>2101199</v>
      </c>
      <c r="B39" s="91" t="s">
        <v>83</v>
      </c>
      <c r="C39" s="91"/>
      <c r="D39" s="91">
        <v>1.53</v>
      </c>
      <c r="E39" s="91"/>
      <c r="F39" s="91"/>
      <c r="G39" s="91"/>
      <c r="H39" s="91"/>
    </row>
    <row r="40" spans="1:8" ht="11.25">
      <c r="A40" s="91">
        <v>212</v>
      </c>
      <c r="B40" s="91" t="s">
        <v>84</v>
      </c>
      <c r="C40" s="91"/>
      <c r="D40" s="91">
        <v>30</v>
      </c>
      <c r="E40" s="91"/>
      <c r="F40" s="91"/>
      <c r="G40" s="91"/>
      <c r="H40" s="91"/>
    </row>
    <row r="41" spans="1:8" ht="11.25">
      <c r="A41" s="91">
        <v>21205</v>
      </c>
      <c r="B41" s="91" t="s">
        <v>85</v>
      </c>
      <c r="C41" s="91"/>
      <c r="D41" s="91">
        <v>30</v>
      </c>
      <c r="E41" s="91"/>
      <c r="F41" s="91"/>
      <c r="G41" s="91"/>
      <c r="H41" s="91"/>
    </row>
    <row r="42" spans="1:8" ht="11.25">
      <c r="A42" s="91">
        <v>210501</v>
      </c>
      <c r="B42" s="91" t="s">
        <v>85</v>
      </c>
      <c r="C42" s="91"/>
      <c r="D42" s="91">
        <v>30</v>
      </c>
      <c r="E42" s="91"/>
      <c r="F42" s="91"/>
      <c r="G42" s="91"/>
      <c r="H42" s="91"/>
    </row>
    <row r="43" spans="1:8" ht="11.25">
      <c r="A43" s="91">
        <v>213</v>
      </c>
      <c r="B43" s="91" t="s">
        <v>86</v>
      </c>
      <c r="C43" s="91"/>
      <c r="D43" s="91">
        <v>275.67</v>
      </c>
      <c r="E43" s="91">
        <v>286.3</v>
      </c>
      <c r="F43" s="91"/>
      <c r="G43" s="91"/>
      <c r="H43" s="91"/>
    </row>
    <row r="44" spans="1:8" ht="11.25">
      <c r="A44" s="91">
        <v>21301</v>
      </c>
      <c r="B44" s="91" t="s">
        <v>87</v>
      </c>
      <c r="C44" s="91"/>
      <c r="D44" s="91">
        <v>275.67</v>
      </c>
      <c r="E44" s="91"/>
      <c r="F44" s="91"/>
      <c r="G44" s="91"/>
      <c r="H44" s="91"/>
    </row>
    <row r="45" spans="1:8" ht="11.25">
      <c r="A45" s="91">
        <v>2130152</v>
      </c>
      <c r="B45" s="91" t="s">
        <v>88</v>
      </c>
      <c r="C45" s="91"/>
      <c r="D45" s="91">
        <v>18.32</v>
      </c>
      <c r="E45" s="91"/>
      <c r="F45" s="91"/>
      <c r="G45" s="91"/>
      <c r="H45" s="91"/>
    </row>
    <row r="46" spans="1:8" ht="11.25">
      <c r="A46" s="91">
        <v>2130104</v>
      </c>
      <c r="B46" s="91" t="s">
        <v>89</v>
      </c>
      <c r="C46" s="91"/>
      <c r="D46" s="91">
        <v>257.35</v>
      </c>
      <c r="E46" s="91"/>
      <c r="F46" s="91"/>
      <c r="G46" s="91"/>
      <c r="H46" s="91"/>
    </row>
    <row r="47" spans="1:8" ht="11.25">
      <c r="A47" s="91">
        <v>21305</v>
      </c>
      <c r="B47" s="91" t="s">
        <v>90</v>
      </c>
      <c r="C47" s="91"/>
      <c r="D47" s="91"/>
      <c r="E47" s="91">
        <v>15</v>
      </c>
      <c r="F47" s="91"/>
      <c r="G47" s="91"/>
      <c r="H47" s="91"/>
    </row>
    <row r="48" spans="1:8" ht="11.25">
      <c r="A48" s="91">
        <v>2130599</v>
      </c>
      <c r="B48" s="91" t="s">
        <v>91</v>
      </c>
      <c r="C48" s="91"/>
      <c r="D48" s="91"/>
      <c r="E48" s="91">
        <v>15</v>
      </c>
      <c r="F48" s="91"/>
      <c r="G48" s="91"/>
      <c r="H48" s="91"/>
    </row>
    <row r="49" spans="1:8" ht="11.25">
      <c r="A49" s="91">
        <v>21307</v>
      </c>
      <c r="B49" s="91" t="s">
        <v>92</v>
      </c>
      <c r="C49" s="91"/>
      <c r="D49" s="91"/>
      <c r="E49" s="91">
        <v>271.3</v>
      </c>
      <c r="F49" s="91"/>
      <c r="G49" s="91"/>
      <c r="H49" s="91"/>
    </row>
    <row r="50" spans="1:8" ht="11.25">
      <c r="A50" s="91">
        <v>2130705</v>
      </c>
      <c r="B50" s="91" t="s">
        <v>93</v>
      </c>
      <c r="C50" s="91"/>
      <c r="D50" s="91"/>
      <c r="E50" s="91">
        <v>271.3</v>
      </c>
      <c r="F50" s="91"/>
      <c r="G50" s="91"/>
      <c r="H50" s="91"/>
    </row>
    <row r="51" spans="1:8" ht="11.25">
      <c r="A51" s="91">
        <v>221</v>
      </c>
      <c r="B51" s="91" t="s">
        <v>94</v>
      </c>
      <c r="C51" s="91"/>
      <c r="D51" s="91">
        <v>61.11</v>
      </c>
      <c r="E51" s="91"/>
      <c r="F51" s="91"/>
      <c r="G51" s="91"/>
      <c r="H51" s="91"/>
    </row>
    <row r="52" spans="1:8" ht="11.25">
      <c r="A52" s="91">
        <v>22102</v>
      </c>
      <c r="B52" s="91" t="s">
        <v>95</v>
      </c>
      <c r="C52" s="91"/>
      <c r="D52" s="91">
        <v>61.11</v>
      </c>
      <c r="E52" s="91"/>
      <c r="F52" s="91"/>
      <c r="G52" s="91"/>
      <c r="H52" s="91"/>
    </row>
    <row r="53" spans="1:8" ht="11.25">
      <c r="A53" s="91">
        <v>2210201</v>
      </c>
      <c r="B53" s="91" t="s">
        <v>96</v>
      </c>
      <c r="C53" s="91"/>
      <c r="D53" s="91">
        <v>61.11</v>
      </c>
      <c r="E53" s="91"/>
      <c r="F53" s="91"/>
      <c r="G53" s="91"/>
      <c r="H53" s="91"/>
    </row>
    <row r="54" spans="1:8" ht="11.25">
      <c r="A54" s="91"/>
      <c r="B54" s="91"/>
      <c r="C54" s="91"/>
      <c r="D54" s="91">
        <v>61.11</v>
      </c>
      <c r="E54" s="91"/>
      <c r="F54" s="91"/>
      <c r="G54" s="91"/>
      <c r="H54" s="91"/>
    </row>
    <row r="55" spans="1:8" ht="11.25">
      <c r="A55" s="91"/>
      <c r="B55" s="91"/>
      <c r="C55" s="91"/>
      <c r="D55" s="91"/>
      <c r="E55" s="91"/>
      <c r="F55" s="91"/>
      <c r="G55" s="91"/>
      <c r="H55" s="91"/>
    </row>
    <row r="56" spans="1:8" ht="11.25">
      <c r="A56" s="91"/>
      <c r="B56" s="91"/>
      <c r="C56" s="91"/>
      <c r="D56" s="91"/>
      <c r="E56" s="91"/>
      <c r="F56" s="91"/>
      <c r="G56" s="91"/>
      <c r="H56" s="91"/>
    </row>
    <row r="57" spans="1:8" ht="11.25">
      <c r="A57" s="91"/>
      <c r="B57" s="91"/>
      <c r="C57" s="91"/>
      <c r="D57" s="91"/>
      <c r="E57" s="91"/>
      <c r="F57" s="91"/>
      <c r="G57" s="91"/>
      <c r="H57" s="91"/>
    </row>
    <row r="58" spans="1:8" ht="11.25">
      <c r="A58" s="91"/>
      <c r="B58" s="91"/>
      <c r="C58" s="91"/>
      <c r="D58" s="91"/>
      <c r="E58" s="91"/>
      <c r="F58" s="91"/>
      <c r="G58" s="91"/>
      <c r="H58" s="91"/>
    </row>
    <row r="59" spans="1:8" ht="11.25">
      <c r="A59" s="91"/>
      <c r="B59" s="91"/>
      <c r="C59" s="91"/>
      <c r="D59" s="91"/>
      <c r="E59" s="91"/>
      <c r="F59" s="91"/>
      <c r="G59" s="91"/>
      <c r="H59" s="91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C13" sqref="C13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81" t="s">
        <v>285</v>
      </c>
      <c r="B1" s="81"/>
      <c r="C1" s="82"/>
      <c r="D1" s="82"/>
      <c r="E1" s="82"/>
      <c r="F1" s="82"/>
      <c r="G1" s="83"/>
      <c r="H1" s="83"/>
      <c r="I1" s="83"/>
      <c r="J1" s="83"/>
      <c r="K1" s="83"/>
    </row>
    <row r="2" spans="1:11" ht="19.5">
      <c r="A2" s="84" t="s">
        <v>286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3.5">
      <c r="A3" s="82"/>
      <c r="B3" s="82"/>
      <c r="C3" s="82"/>
      <c r="D3" s="82"/>
      <c r="E3" s="82"/>
      <c r="F3" s="82"/>
      <c r="G3" s="83"/>
      <c r="H3" s="83"/>
      <c r="I3" s="83"/>
      <c r="J3" s="83"/>
      <c r="K3" s="83" t="s">
        <v>2</v>
      </c>
    </row>
    <row r="4" spans="1:11" ht="14.25">
      <c r="A4" s="85" t="s">
        <v>221</v>
      </c>
      <c r="B4" s="86" t="s">
        <v>52</v>
      </c>
      <c r="C4" s="86" t="s">
        <v>257</v>
      </c>
      <c r="D4" s="86" t="s">
        <v>265</v>
      </c>
      <c r="E4" s="86" t="s">
        <v>266</v>
      </c>
      <c r="F4" s="86" t="s">
        <v>267</v>
      </c>
      <c r="G4" s="86" t="s">
        <v>287</v>
      </c>
      <c r="H4" s="86"/>
      <c r="I4" s="86" t="s">
        <v>288</v>
      </c>
      <c r="J4" s="86" t="s">
        <v>289</v>
      </c>
      <c r="K4" s="86" t="s">
        <v>255</v>
      </c>
    </row>
    <row r="5" spans="1:11" ht="42.75">
      <c r="A5" s="85"/>
      <c r="B5" s="86"/>
      <c r="C5" s="86"/>
      <c r="D5" s="86"/>
      <c r="E5" s="86"/>
      <c r="F5" s="86"/>
      <c r="G5" s="86" t="s">
        <v>290</v>
      </c>
      <c r="H5" s="86" t="s">
        <v>291</v>
      </c>
      <c r="I5" s="86"/>
      <c r="J5" s="86"/>
      <c r="K5" s="86"/>
    </row>
    <row r="6" spans="1:11" ht="18.75">
      <c r="A6" s="87" t="s">
        <v>52</v>
      </c>
      <c r="B6" s="88">
        <v>5</v>
      </c>
      <c r="C6" s="88"/>
      <c r="D6" s="88">
        <v>5</v>
      </c>
      <c r="E6" s="88"/>
      <c r="F6" s="88"/>
      <c r="G6" s="88"/>
      <c r="H6" s="88"/>
      <c r="I6" s="88"/>
      <c r="J6" s="88"/>
      <c r="K6" s="88"/>
    </row>
    <row r="7" spans="1:11" ht="18.75">
      <c r="A7" s="89" t="s">
        <v>292</v>
      </c>
      <c r="B7" s="88">
        <v>5</v>
      </c>
      <c r="C7" s="88"/>
      <c r="D7" s="88">
        <v>5</v>
      </c>
      <c r="E7" s="88"/>
      <c r="F7" s="88"/>
      <c r="G7" s="88"/>
      <c r="H7" s="88"/>
      <c r="I7" s="88"/>
      <c r="J7" s="88"/>
      <c r="K7" s="88"/>
    </row>
    <row r="8" spans="1:11" ht="18.75">
      <c r="A8" s="89" t="s">
        <v>293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8.75">
      <c r="A9" s="89" t="s">
        <v>294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27" ht="11.25">
      <c r="M27" t="s">
        <v>25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C14" sqref="C14"/>
    </sheetView>
  </sheetViews>
  <sheetFormatPr defaultColWidth="1.5" defaultRowHeight="11.25"/>
  <cols>
    <col min="1" max="1" width="25.33203125" style="70" customWidth="1"/>
    <col min="2" max="2" width="43.83203125" style="70" customWidth="1"/>
    <col min="3" max="6" width="26" style="70" customWidth="1"/>
    <col min="7" max="32" width="12" style="70" customWidth="1"/>
    <col min="33" max="224" width="1.5" style="70" customWidth="1"/>
    <col min="225" max="255" width="12" style="70" customWidth="1"/>
    <col min="256" max="256" width="1.5" style="70" customWidth="1"/>
  </cols>
  <sheetData>
    <row r="1" ht="21" customHeight="1">
      <c r="A1" s="71" t="s">
        <v>295</v>
      </c>
    </row>
    <row r="2" spans="1:6" ht="47.25" customHeight="1">
      <c r="A2" s="72" t="s">
        <v>296</v>
      </c>
      <c r="B2" s="72"/>
      <c r="C2" s="72"/>
      <c r="D2" s="72"/>
      <c r="E2" s="72"/>
      <c r="F2" s="72"/>
    </row>
    <row r="3" spans="1:6" ht="19.5" customHeight="1">
      <c r="A3" s="73"/>
      <c r="B3" s="73"/>
      <c r="C3" s="73"/>
      <c r="D3" s="73"/>
      <c r="E3" s="73"/>
      <c r="F3" s="74" t="s">
        <v>2</v>
      </c>
    </row>
    <row r="4" spans="1:6" ht="36" customHeight="1">
      <c r="A4" s="75" t="s">
        <v>297</v>
      </c>
      <c r="B4" s="75" t="s">
        <v>298</v>
      </c>
      <c r="C4" s="75"/>
      <c r="D4" s="75" t="s">
        <v>299</v>
      </c>
      <c r="E4" s="75">
        <v>1307.69</v>
      </c>
      <c r="F4" s="75"/>
    </row>
    <row r="5" spans="1:6" ht="36" customHeight="1">
      <c r="A5" s="75"/>
      <c r="B5" s="75"/>
      <c r="C5" s="75"/>
      <c r="D5" s="75" t="s">
        <v>300</v>
      </c>
      <c r="E5" s="75">
        <v>1307.69</v>
      </c>
      <c r="F5" s="75"/>
    </row>
    <row r="6" spans="1:6" ht="73.5" customHeight="1">
      <c r="A6" s="75" t="s">
        <v>301</v>
      </c>
      <c r="B6" s="75" t="s">
        <v>302</v>
      </c>
      <c r="C6" s="75"/>
      <c r="D6" s="75"/>
      <c r="E6" s="75"/>
      <c r="F6" s="75"/>
    </row>
    <row r="7" spans="1:6" ht="26.25" customHeight="1">
      <c r="A7" s="76" t="s">
        <v>303</v>
      </c>
      <c r="B7" s="75" t="s">
        <v>304</v>
      </c>
      <c r="C7" s="75" t="s">
        <v>305</v>
      </c>
      <c r="D7" s="75" t="s">
        <v>306</v>
      </c>
      <c r="E7" s="75" t="s">
        <v>307</v>
      </c>
      <c r="F7" s="75" t="s">
        <v>308</v>
      </c>
    </row>
    <row r="8" spans="1:6" ht="26.25" customHeight="1">
      <c r="A8" s="76"/>
      <c r="B8" s="75" t="s">
        <v>309</v>
      </c>
      <c r="C8" s="75">
        <v>5</v>
      </c>
      <c r="D8" s="77" t="s">
        <v>310</v>
      </c>
      <c r="E8" s="75" t="s">
        <v>311</v>
      </c>
      <c r="F8" s="75">
        <v>100</v>
      </c>
    </row>
    <row r="9" spans="1:6" ht="26.25" customHeight="1">
      <c r="A9" s="76"/>
      <c r="B9" s="75" t="s">
        <v>312</v>
      </c>
      <c r="C9" s="75">
        <v>10</v>
      </c>
      <c r="D9" s="77" t="s">
        <v>310</v>
      </c>
      <c r="E9" s="75" t="s">
        <v>311</v>
      </c>
      <c r="F9" s="75">
        <v>5</v>
      </c>
    </row>
    <row r="10" spans="1:6" ht="26.25" customHeight="1">
      <c r="A10" s="76"/>
      <c r="B10" s="75" t="s">
        <v>313</v>
      </c>
      <c r="C10" s="76">
        <v>5</v>
      </c>
      <c r="D10" s="76" t="s">
        <v>310</v>
      </c>
      <c r="E10" s="76" t="s">
        <v>311</v>
      </c>
      <c r="F10" s="76">
        <v>5</v>
      </c>
    </row>
    <row r="11" spans="1:6" ht="26.25" customHeight="1">
      <c r="A11" s="76"/>
      <c r="B11" s="75" t="s">
        <v>314</v>
      </c>
      <c r="C11" s="76">
        <v>10</v>
      </c>
      <c r="D11" s="76" t="s">
        <v>310</v>
      </c>
      <c r="E11" s="76" t="s">
        <v>311</v>
      </c>
      <c r="F11" s="76">
        <v>10</v>
      </c>
    </row>
    <row r="12" spans="1:6" ht="26.25" customHeight="1">
      <c r="A12" s="76"/>
      <c r="B12" s="75" t="s">
        <v>315</v>
      </c>
      <c r="C12" s="76">
        <v>10</v>
      </c>
      <c r="D12" s="76" t="s">
        <v>310</v>
      </c>
      <c r="E12" s="76" t="s">
        <v>311</v>
      </c>
      <c r="F12" s="76" t="s">
        <v>316</v>
      </c>
    </row>
    <row r="13" spans="1:6" ht="26.25" customHeight="1">
      <c r="A13" s="76"/>
      <c r="B13" s="75" t="s">
        <v>317</v>
      </c>
      <c r="C13" s="76">
        <v>10</v>
      </c>
      <c r="D13" s="76" t="s">
        <v>310</v>
      </c>
      <c r="E13" s="76" t="s">
        <v>311</v>
      </c>
      <c r="F13" s="76">
        <v>10</v>
      </c>
    </row>
    <row r="14" spans="1:6" ht="26.25" customHeight="1">
      <c r="A14" s="76"/>
      <c r="B14" s="75" t="s">
        <v>318</v>
      </c>
      <c r="C14" s="76">
        <v>20</v>
      </c>
      <c r="D14" s="76" t="s">
        <v>310</v>
      </c>
      <c r="E14" s="76" t="s">
        <v>311</v>
      </c>
      <c r="F14" s="76">
        <v>100</v>
      </c>
    </row>
    <row r="15" spans="1:6" ht="26.25" customHeight="1">
      <c r="A15" s="76"/>
      <c r="B15" s="75" t="s">
        <v>319</v>
      </c>
      <c r="C15" s="76">
        <v>20</v>
      </c>
      <c r="D15" s="76" t="s">
        <v>310</v>
      </c>
      <c r="E15" s="76" t="s">
        <v>311</v>
      </c>
      <c r="F15" s="76">
        <v>100</v>
      </c>
    </row>
    <row r="16" spans="1:6" ht="26.25" customHeight="1">
      <c r="A16" s="76"/>
      <c r="B16" s="75" t="s">
        <v>320</v>
      </c>
      <c r="C16" s="76">
        <v>10</v>
      </c>
      <c r="D16" s="76" t="s">
        <v>310</v>
      </c>
      <c r="E16" s="76" t="s">
        <v>321</v>
      </c>
      <c r="F16" s="76">
        <v>95</v>
      </c>
    </row>
    <row r="17" spans="1:6" ht="12.75">
      <c r="A17" s="78"/>
      <c r="B17" s="79"/>
      <c r="C17" s="79"/>
      <c r="D17" s="79"/>
      <c r="E17" s="79"/>
      <c r="F17" s="79"/>
    </row>
    <row r="18" spans="1:6" ht="12.75">
      <c r="A18" s="78"/>
      <c r="B18" s="79"/>
      <c r="C18" s="79"/>
      <c r="D18" s="79"/>
      <c r="E18" s="79"/>
      <c r="F18" s="79"/>
    </row>
    <row r="19" spans="1:6" ht="12.75">
      <c r="A19" s="78"/>
      <c r="B19" s="79"/>
      <c r="C19" s="79"/>
      <c r="D19" s="79"/>
      <c r="E19" s="79"/>
      <c r="F19" s="79"/>
    </row>
    <row r="20" spans="1:6" ht="12.75">
      <c r="A20" s="78"/>
      <c r="B20" s="79"/>
      <c r="C20" s="79"/>
      <c r="D20" s="79"/>
      <c r="E20" s="79"/>
      <c r="F20" s="79"/>
    </row>
    <row r="21" spans="1:6" ht="12.75">
      <c r="A21" s="78"/>
      <c r="B21" s="79"/>
      <c r="C21" s="79"/>
      <c r="D21" s="79"/>
      <c r="E21" s="79"/>
      <c r="F21" s="79"/>
    </row>
    <row r="22" spans="1:6" ht="12.75">
      <c r="A22" s="78"/>
      <c r="B22" s="79"/>
      <c r="C22" s="79"/>
      <c r="D22" s="79"/>
      <c r="E22" s="79"/>
      <c r="F22" s="79"/>
    </row>
    <row r="23" spans="1:6" ht="12.75">
      <c r="A23" s="78"/>
      <c r="B23" s="79"/>
      <c r="C23" s="79"/>
      <c r="D23" s="79"/>
      <c r="E23" s="79"/>
      <c r="F23" s="79"/>
    </row>
    <row r="24" spans="1:6" ht="12.75">
      <c r="A24" s="78"/>
      <c r="B24" s="79"/>
      <c r="C24" s="79"/>
      <c r="D24" s="79"/>
      <c r="E24" s="79"/>
      <c r="F24" s="79"/>
    </row>
    <row r="25" spans="1:6" ht="12.75">
      <c r="A25" s="78"/>
      <c r="B25" s="79"/>
      <c r="C25" s="79"/>
      <c r="D25" s="79"/>
      <c r="E25" s="79"/>
      <c r="F25" s="79"/>
    </row>
    <row r="26" spans="1:6" ht="12.75">
      <c r="A26" s="78"/>
      <c r="B26" s="79"/>
      <c r="C26" s="79"/>
      <c r="D26" s="79"/>
      <c r="E26" s="79"/>
      <c r="F26" s="79"/>
    </row>
    <row r="27" spans="1:6" ht="12.75">
      <c r="A27" s="78"/>
      <c r="B27" s="79"/>
      <c r="C27" s="79"/>
      <c r="D27" s="79"/>
      <c r="E27" s="79"/>
      <c r="F27" s="79"/>
    </row>
    <row r="28" spans="1:6" ht="12.75">
      <c r="A28" s="78"/>
      <c r="B28" s="79"/>
      <c r="C28" s="79"/>
      <c r="D28" s="79"/>
      <c r="E28" s="79"/>
      <c r="F28" s="79"/>
    </row>
    <row r="29" spans="1:6" ht="12.75">
      <c r="A29" s="78"/>
      <c r="B29" s="79"/>
      <c r="C29" s="79"/>
      <c r="D29" s="79"/>
      <c r="E29" s="79"/>
      <c r="F29" s="79"/>
    </row>
    <row r="30" spans="1:6" ht="12.75">
      <c r="A30" s="78"/>
      <c r="B30" s="79"/>
      <c r="C30" s="79"/>
      <c r="D30" s="79"/>
      <c r="E30" s="79"/>
      <c r="F30" s="79"/>
    </row>
    <row r="31" spans="1:6" ht="12.75">
      <c r="A31" s="78"/>
      <c r="B31" s="79"/>
      <c r="C31" s="79"/>
      <c r="D31" s="79"/>
      <c r="E31" s="79"/>
      <c r="F31" s="79"/>
    </row>
    <row r="32" spans="1:6" ht="12.75">
      <c r="A32" s="78"/>
      <c r="B32" s="79"/>
      <c r="C32" s="79"/>
      <c r="D32" s="79"/>
      <c r="E32" s="79"/>
      <c r="F32" s="79"/>
    </row>
    <row r="33" spans="1:6" ht="12.75">
      <c r="A33" s="78"/>
      <c r="B33" s="79"/>
      <c r="C33" s="79"/>
      <c r="D33" s="79"/>
      <c r="E33" s="79"/>
      <c r="F33" s="79"/>
    </row>
    <row r="34" spans="1:6" ht="12.75">
      <c r="A34" s="78"/>
      <c r="B34" s="79"/>
      <c r="C34" s="79"/>
      <c r="D34" s="79"/>
      <c r="E34" s="79"/>
      <c r="F34" s="79"/>
    </row>
    <row r="35" spans="1:6" ht="12.75">
      <c r="A35" s="78"/>
      <c r="B35" s="79"/>
      <c r="C35" s="79"/>
      <c r="D35" s="79"/>
      <c r="E35" s="79"/>
      <c r="F35" s="79"/>
    </row>
    <row r="36" spans="2:6" ht="12.75">
      <c r="B36" s="80"/>
      <c r="C36" s="80"/>
      <c r="D36" s="80"/>
      <c r="E36" s="80"/>
      <c r="F36" s="80"/>
    </row>
    <row r="37" spans="2:6" ht="12.75">
      <c r="B37" s="80"/>
      <c r="C37" s="80"/>
      <c r="D37" s="80"/>
      <c r="E37" s="80"/>
      <c r="F37" s="80"/>
    </row>
    <row r="38" spans="2:6" ht="12.75">
      <c r="B38" s="80"/>
      <c r="C38" s="80"/>
      <c r="D38" s="80"/>
      <c r="E38" s="80"/>
      <c r="F38" s="80"/>
    </row>
    <row r="39" spans="2:6" ht="12.75">
      <c r="B39" s="80"/>
      <c r="C39" s="80"/>
      <c r="D39" s="80"/>
      <c r="E39" s="80"/>
      <c r="F39" s="80"/>
    </row>
    <row r="40" spans="2:6" ht="12.75">
      <c r="B40" s="80"/>
      <c r="C40" s="80"/>
      <c r="D40" s="80"/>
      <c r="E40" s="80"/>
      <c r="F40" s="80"/>
    </row>
    <row r="41" spans="2:6" ht="12.75">
      <c r="B41" s="80"/>
      <c r="C41" s="80"/>
      <c r="D41" s="80"/>
      <c r="E41" s="80"/>
      <c r="F41" s="80"/>
    </row>
    <row r="42" spans="2:6" ht="12.75">
      <c r="B42" s="80"/>
      <c r="C42" s="80"/>
      <c r="D42" s="80"/>
      <c r="E42" s="80"/>
      <c r="F42" s="80"/>
    </row>
    <row r="43" spans="2:6" ht="12.75">
      <c r="B43" s="80"/>
      <c r="C43" s="80"/>
      <c r="D43" s="80"/>
      <c r="E43" s="80"/>
      <c r="F43" s="80"/>
    </row>
    <row r="44" spans="2:6" ht="12.75">
      <c r="B44" s="80"/>
      <c r="C44" s="80"/>
      <c r="D44" s="80"/>
      <c r="E44" s="80"/>
      <c r="F44" s="80"/>
    </row>
    <row r="45" spans="2:6" ht="12.75">
      <c r="B45" s="80"/>
      <c r="C45" s="80"/>
      <c r="D45" s="80"/>
      <c r="E45" s="80"/>
      <c r="F45" s="80"/>
    </row>
    <row r="46" spans="2:6" ht="12.75">
      <c r="B46" s="80"/>
      <c r="C46" s="80"/>
      <c r="D46" s="80"/>
      <c r="E46" s="80"/>
      <c r="F46" s="80"/>
    </row>
    <row r="47" spans="2:6" ht="12.75">
      <c r="B47" s="80"/>
      <c r="C47" s="80"/>
      <c r="D47" s="80"/>
      <c r="E47" s="80"/>
      <c r="F47" s="80"/>
    </row>
    <row r="48" spans="2:6" ht="12.75">
      <c r="B48" s="80"/>
      <c r="C48" s="80"/>
      <c r="D48" s="80"/>
      <c r="E48" s="80"/>
      <c r="F48" s="80"/>
    </row>
    <row r="49" spans="2:6" ht="12.75">
      <c r="B49" s="80"/>
      <c r="C49" s="80"/>
      <c r="D49" s="80"/>
      <c r="E49" s="80"/>
      <c r="F49" s="80"/>
    </row>
    <row r="50" spans="2:6" ht="12.75">
      <c r="B50" s="80"/>
      <c r="C50" s="80"/>
      <c r="D50" s="80"/>
      <c r="E50" s="80"/>
      <c r="F50" s="80"/>
    </row>
    <row r="51" spans="2:6" ht="12.75">
      <c r="B51" s="80"/>
      <c r="C51" s="80"/>
      <c r="D51" s="80"/>
      <c r="E51" s="80"/>
      <c r="F51" s="80"/>
    </row>
    <row r="52" spans="2:6" ht="12.75">
      <c r="B52" s="80"/>
      <c r="C52" s="80"/>
      <c r="D52" s="80"/>
      <c r="E52" s="80"/>
      <c r="F52" s="80"/>
    </row>
    <row r="53" spans="2:6" ht="12.75">
      <c r="B53" s="80"/>
      <c r="C53" s="80"/>
      <c r="D53" s="80"/>
      <c r="E53" s="80"/>
      <c r="F53" s="80"/>
    </row>
    <row r="54" spans="2:6" ht="12.75">
      <c r="B54" s="80"/>
      <c r="C54" s="80"/>
      <c r="D54" s="80"/>
      <c r="E54" s="80"/>
      <c r="F54" s="80"/>
    </row>
    <row r="55" spans="2:6" ht="12.75">
      <c r="B55" s="80"/>
      <c r="C55" s="80"/>
      <c r="D55" s="80"/>
      <c r="E55" s="80"/>
      <c r="F55" s="80"/>
    </row>
    <row r="56" spans="2:6" ht="12.75">
      <c r="B56" s="80"/>
      <c r="C56" s="80"/>
      <c r="D56" s="80"/>
      <c r="E56" s="80"/>
      <c r="F56" s="80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24"/>
  <sheetViews>
    <sheetView zoomScaleSheetLayoutView="100" workbookViewId="0" topLeftCell="A1">
      <selection activeCell="O14" sqref="O14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6.6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28.5" customHeight="1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28.5" customHeight="1">
      <c r="A5" s="37" t="s">
        <v>324</v>
      </c>
      <c r="B5" s="38"/>
      <c r="C5" s="39"/>
      <c r="D5" s="63" t="s">
        <v>325</v>
      </c>
      <c r="E5" s="41"/>
      <c r="F5" s="41"/>
      <c r="G5" s="42"/>
    </row>
    <row r="6" spans="1:7" ht="28.5" customHeight="1">
      <c r="A6" s="43" t="s">
        <v>326</v>
      </c>
      <c r="B6" s="44" t="s">
        <v>327</v>
      </c>
      <c r="C6" s="45"/>
      <c r="D6" s="44">
        <v>196.56</v>
      </c>
      <c r="E6" s="44"/>
      <c r="F6" s="44"/>
      <c r="G6" s="45"/>
    </row>
    <row r="7" spans="1:7" ht="28.5" customHeight="1">
      <c r="A7" s="46"/>
      <c r="B7" s="44" t="s">
        <v>328</v>
      </c>
      <c r="C7" s="45"/>
      <c r="D7" s="44">
        <v>196.56</v>
      </c>
      <c r="E7" s="44"/>
      <c r="F7" s="44"/>
      <c r="G7" s="45"/>
    </row>
    <row r="8" spans="1:7" ht="28.5" customHeight="1">
      <c r="A8" s="46"/>
      <c r="B8" s="44" t="s">
        <v>329</v>
      </c>
      <c r="C8" s="45"/>
      <c r="D8" s="47"/>
      <c r="E8" s="48"/>
      <c r="F8" s="48"/>
      <c r="G8" s="49"/>
    </row>
    <row r="9" spans="1:7" ht="28.5" customHeight="1">
      <c r="A9" s="46"/>
      <c r="B9" s="50" t="s">
        <v>330</v>
      </c>
      <c r="C9" s="51"/>
      <c r="D9" s="52"/>
      <c r="E9" s="53"/>
      <c r="F9" s="53"/>
      <c r="G9" s="54"/>
    </row>
    <row r="10" spans="1:11" ht="28.5" customHeight="1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28.5" customHeight="1">
      <c r="A11" s="56" t="s">
        <v>332</v>
      </c>
      <c r="B11" s="50" t="s">
        <v>333</v>
      </c>
      <c r="C11" s="57"/>
      <c r="D11" s="57"/>
      <c r="E11" s="57"/>
      <c r="F11" s="57"/>
      <c r="G11" s="51"/>
    </row>
    <row r="12" spans="1:7" ht="28.5" customHeight="1">
      <c r="A12" s="56" t="s">
        <v>334</v>
      </c>
      <c r="B12" s="50" t="s">
        <v>335</v>
      </c>
      <c r="C12" s="57"/>
      <c r="D12" s="57"/>
      <c r="E12" s="57"/>
      <c r="F12" s="57"/>
      <c r="G12" s="51"/>
    </row>
    <row r="13" spans="1:7" ht="28.5" customHeight="1">
      <c r="A13" s="56" t="s">
        <v>336</v>
      </c>
      <c r="B13" s="50" t="s">
        <v>337</v>
      </c>
      <c r="C13" s="57"/>
      <c r="D13" s="57"/>
      <c r="E13" s="57"/>
      <c r="F13" s="57"/>
      <c r="G13" s="51"/>
    </row>
    <row r="14" spans="1:7" ht="28.5" customHeight="1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28.5" customHeight="1">
      <c r="A15" s="59"/>
      <c r="B15" s="44" t="s">
        <v>344</v>
      </c>
      <c r="C15" s="58" t="s">
        <v>345</v>
      </c>
      <c r="D15" s="44" t="s">
        <v>346</v>
      </c>
      <c r="E15" s="64">
        <v>70</v>
      </c>
      <c r="F15" s="44" t="s">
        <v>347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28.5" customHeight="1">
      <c r="A16" s="59"/>
      <c r="B16" s="44"/>
      <c r="C16" s="58" t="s">
        <v>348</v>
      </c>
      <c r="D16" s="44" t="s">
        <v>349</v>
      </c>
      <c r="E16" s="44">
        <v>90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28.5" customHeight="1">
      <c r="A17" s="59"/>
      <c r="B17" s="44"/>
      <c r="C17" s="58" t="s">
        <v>350</v>
      </c>
      <c r="D17" s="44" t="s">
        <v>351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28.5" customHeight="1">
      <c r="A18" s="59"/>
      <c r="B18" s="44"/>
      <c r="C18" s="59"/>
      <c r="D18" s="67" t="s">
        <v>353</v>
      </c>
      <c r="E18" s="68">
        <v>100</v>
      </c>
      <c r="F18" s="68" t="s">
        <v>310</v>
      </c>
      <c r="G18" s="68">
        <v>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28.5" customHeight="1">
      <c r="A19" s="59"/>
      <c r="B19" s="44"/>
      <c r="C19" s="59"/>
      <c r="D19" s="69" t="s">
        <v>354</v>
      </c>
      <c r="E19" s="44">
        <v>100</v>
      </c>
      <c r="F19" s="44" t="s">
        <v>310</v>
      </c>
      <c r="G19" s="44">
        <v>15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28.5" customHeight="1">
      <c r="A20" s="59"/>
      <c r="B20" s="44"/>
      <c r="C20" s="58" t="s">
        <v>355</v>
      </c>
      <c r="D20" s="44" t="s">
        <v>356</v>
      </c>
      <c r="E20" s="44">
        <v>20000</v>
      </c>
      <c r="F20" s="44" t="s">
        <v>357</v>
      </c>
      <c r="G20" s="44">
        <v>10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28.5" customHeight="1">
      <c r="A21" s="59"/>
      <c r="B21" s="44" t="s">
        <v>358</v>
      </c>
      <c r="C21" s="44" t="s">
        <v>359</v>
      </c>
      <c r="D21" s="44" t="s">
        <v>360</v>
      </c>
      <c r="E21" s="44">
        <v>100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28.5" customHeight="1">
      <c r="A22" s="59"/>
      <c r="B22" s="44"/>
      <c r="C22" s="44"/>
      <c r="D22" s="44" t="s">
        <v>361</v>
      </c>
      <c r="E22" s="44">
        <v>100</v>
      </c>
      <c r="F22" s="44" t="s">
        <v>310</v>
      </c>
      <c r="G22" s="44">
        <v>10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28.5" customHeight="1">
      <c r="A23" s="59"/>
      <c r="B23" s="44" t="s">
        <v>362</v>
      </c>
      <c r="C23" s="58" t="s">
        <v>320</v>
      </c>
      <c r="D23" s="44" t="s">
        <v>363</v>
      </c>
      <c r="E23" s="44">
        <v>95</v>
      </c>
      <c r="F23" s="44" t="s">
        <v>310</v>
      </c>
      <c r="G23" s="44">
        <v>10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7" ht="28.5" customHeight="1">
      <c r="A24" s="62" t="s">
        <v>364</v>
      </c>
      <c r="B24" s="62"/>
      <c r="C24" s="62"/>
      <c r="D24" s="62"/>
      <c r="E24" s="62"/>
      <c r="F24" s="62"/>
      <c r="G24" s="62"/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7:C19"/>
    <mergeCell ref="C21:C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24"/>
  <sheetViews>
    <sheetView workbookViewId="0" topLeftCell="A1">
      <selection activeCell="Q23" sqref="Q23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6.6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63" t="s">
        <v>365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13.16</v>
      </c>
      <c r="E6" s="44"/>
      <c r="F6" s="44"/>
      <c r="G6" s="45"/>
    </row>
    <row r="7" spans="1:7" ht="12">
      <c r="A7" s="46"/>
      <c r="B7" s="44" t="s">
        <v>328</v>
      </c>
      <c r="C7" s="45"/>
      <c r="D7" s="44"/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>
        <v>13.16</v>
      </c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365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335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366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">
      <c r="A15" s="59"/>
      <c r="B15" s="44" t="s">
        <v>344</v>
      </c>
      <c r="C15" s="58" t="s">
        <v>345</v>
      </c>
      <c r="D15" s="44" t="s">
        <v>346</v>
      </c>
      <c r="E15" s="64">
        <v>94</v>
      </c>
      <c r="F15" s="44" t="s">
        <v>347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90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351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9"/>
      <c r="D18" s="67" t="s">
        <v>353</v>
      </c>
      <c r="E18" s="68">
        <v>100</v>
      </c>
      <c r="F18" s="68" t="s">
        <v>310</v>
      </c>
      <c r="G18" s="68">
        <v>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3.5">
      <c r="A19" s="59"/>
      <c r="B19" s="44"/>
      <c r="C19" s="59"/>
      <c r="D19" s="69" t="s">
        <v>354</v>
      </c>
      <c r="E19" s="44">
        <v>100</v>
      </c>
      <c r="F19" s="44" t="s">
        <v>310</v>
      </c>
      <c r="G19" s="44">
        <v>15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2">
      <c r="A20" s="59"/>
      <c r="B20" s="44"/>
      <c r="C20" s="58" t="s">
        <v>355</v>
      </c>
      <c r="D20" s="44" t="s">
        <v>356</v>
      </c>
      <c r="E20" s="44">
        <v>1400</v>
      </c>
      <c r="F20" s="44" t="s">
        <v>357</v>
      </c>
      <c r="G20" s="44">
        <v>10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2">
      <c r="A21" s="59"/>
      <c r="B21" s="44" t="s">
        <v>358</v>
      </c>
      <c r="C21" s="44" t="s">
        <v>359</v>
      </c>
      <c r="D21" s="44" t="s">
        <v>360</v>
      </c>
      <c r="E21" s="44">
        <v>100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2">
      <c r="A22" s="59"/>
      <c r="B22" s="44"/>
      <c r="C22" s="44"/>
      <c r="D22" s="44" t="s">
        <v>361</v>
      </c>
      <c r="E22" s="44">
        <v>100</v>
      </c>
      <c r="F22" s="44" t="s">
        <v>310</v>
      </c>
      <c r="G22" s="44">
        <v>10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24">
      <c r="A23" s="59"/>
      <c r="B23" s="44" t="s">
        <v>362</v>
      </c>
      <c r="C23" s="58" t="s">
        <v>320</v>
      </c>
      <c r="D23" s="44" t="s">
        <v>363</v>
      </c>
      <c r="E23" s="44">
        <v>95</v>
      </c>
      <c r="F23" s="44" t="s">
        <v>310</v>
      </c>
      <c r="G23" s="44">
        <v>10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7" ht="12">
      <c r="A24" s="62" t="s">
        <v>364</v>
      </c>
      <c r="B24" s="62"/>
      <c r="C24" s="62"/>
      <c r="D24" s="62"/>
      <c r="E24" s="62"/>
      <c r="F24" s="62"/>
      <c r="G24" s="62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7:C19"/>
    <mergeCell ref="C21:C2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24"/>
  <sheetViews>
    <sheetView workbookViewId="0" topLeftCell="A1">
      <selection activeCell="B12" sqref="B12:G12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6.6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63" t="s">
        <v>367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9.8</v>
      </c>
      <c r="E6" s="44"/>
      <c r="F6" s="44"/>
      <c r="G6" s="45"/>
    </row>
    <row r="7" spans="1:7" ht="12">
      <c r="A7" s="46"/>
      <c r="B7" s="44" t="s">
        <v>328</v>
      </c>
      <c r="C7" s="45"/>
      <c r="D7" s="44"/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>
        <v>9.8</v>
      </c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367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335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368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">
      <c r="A15" s="59"/>
      <c r="B15" s="44" t="s">
        <v>344</v>
      </c>
      <c r="C15" s="58" t="s">
        <v>345</v>
      </c>
      <c r="D15" s="44" t="s">
        <v>346</v>
      </c>
      <c r="E15" s="64">
        <v>80</v>
      </c>
      <c r="F15" s="44" t="s">
        <v>347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90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351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9"/>
      <c r="D18" s="67" t="s">
        <v>353</v>
      </c>
      <c r="E18" s="68">
        <v>100</v>
      </c>
      <c r="F18" s="68" t="s">
        <v>310</v>
      </c>
      <c r="G18" s="68">
        <v>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3.5">
      <c r="A19" s="59"/>
      <c r="B19" s="44"/>
      <c r="C19" s="59"/>
      <c r="D19" s="69" t="s">
        <v>354</v>
      </c>
      <c r="E19" s="44">
        <v>100</v>
      </c>
      <c r="F19" s="44" t="s">
        <v>310</v>
      </c>
      <c r="G19" s="44">
        <v>15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2">
      <c r="A20" s="59"/>
      <c r="B20" s="44"/>
      <c r="C20" s="58" t="s">
        <v>355</v>
      </c>
      <c r="D20" s="44" t="s">
        <v>356</v>
      </c>
      <c r="E20" s="44">
        <v>1000</v>
      </c>
      <c r="F20" s="44" t="s">
        <v>357</v>
      </c>
      <c r="G20" s="44">
        <v>10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2">
      <c r="A21" s="59"/>
      <c r="B21" s="44" t="s">
        <v>358</v>
      </c>
      <c r="C21" s="44" t="s">
        <v>359</v>
      </c>
      <c r="D21" s="44" t="s">
        <v>360</v>
      </c>
      <c r="E21" s="44">
        <v>100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2">
      <c r="A22" s="59"/>
      <c r="B22" s="44"/>
      <c r="C22" s="44"/>
      <c r="D22" s="44" t="s">
        <v>361</v>
      </c>
      <c r="E22" s="44">
        <v>100</v>
      </c>
      <c r="F22" s="44" t="s">
        <v>310</v>
      </c>
      <c r="G22" s="44">
        <v>10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24">
      <c r="A23" s="59"/>
      <c r="B23" s="44" t="s">
        <v>362</v>
      </c>
      <c r="C23" s="58" t="s">
        <v>320</v>
      </c>
      <c r="D23" s="44" t="s">
        <v>363</v>
      </c>
      <c r="E23" s="44">
        <v>95</v>
      </c>
      <c r="F23" s="44" t="s">
        <v>310</v>
      </c>
      <c r="G23" s="44">
        <v>10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7" ht="12">
      <c r="A24" s="62" t="s">
        <v>364</v>
      </c>
      <c r="B24" s="62"/>
      <c r="C24" s="62"/>
      <c r="D24" s="62"/>
      <c r="E24" s="62"/>
      <c r="F24" s="62"/>
      <c r="G24" s="62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7:C19"/>
    <mergeCell ref="C21:C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24"/>
  <sheetViews>
    <sheetView workbookViewId="0" topLeftCell="A1">
      <selection activeCell="P23" sqref="P23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6.6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63" t="s">
        <v>369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5.04</v>
      </c>
      <c r="E6" s="44"/>
      <c r="F6" s="44"/>
      <c r="G6" s="45"/>
    </row>
    <row r="7" spans="1:7" ht="12">
      <c r="A7" s="46"/>
      <c r="B7" s="44" t="s">
        <v>328</v>
      </c>
      <c r="C7" s="45"/>
      <c r="D7" s="44"/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>
        <v>5.04</v>
      </c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369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335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370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">
      <c r="A15" s="59"/>
      <c r="B15" s="44" t="s">
        <v>344</v>
      </c>
      <c r="C15" s="58" t="s">
        <v>345</v>
      </c>
      <c r="D15" s="44" t="s">
        <v>346</v>
      </c>
      <c r="E15" s="64">
        <v>50</v>
      </c>
      <c r="F15" s="44" t="s">
        <v>347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90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351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9"/>
      <c r="D18" s="67" t="s">
        <v>353</v>
      </c>
      <c r="E18" s="68">
        <v>100</v>
      </c>
      <c r="F18" s="68" t="s">
        <v>310</v>
      </c>
      <c r="G18" s="68">
        <v>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3.5">
      <c r="A19" s="59"/>
      <c r="B19" s="44"/>
      <c r="C19" s="59"/>
      <c r="D19" s="69" t="s">
        <v>354</v>
      </c>
      <c r="E19" s="44">
        <v>100</v>
      </c>
      <c r="F19" s="44" t="s">
        <v>310</v>
      </c>
      <c r="G19" s="44">
        <v>15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2">
      <c r="A20" s="59"/>
      <c r="B20" s="44"/>
      <c r="C20" s="58" t="s">
        <v>355</v>
      </c>
      <c r="D20" s="44" t="s">
        <v>356</v>
      </c>
      <c r="E20" s="44">
        <v>1000</v>
      </c>
      <c r="F20" s="44" t="s">
        <v>357</v>
      </c>
      <c r="G20" s="44">
        <v>10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2">
      <c r="A21" s="59"/>
      <c r="B21" s="44" t="s">
        <v>358</v>
      </c>
      <c r="C21" s="44" t="s">
        <v>359</v>
      </c>
      <c r="D21" s="44" t="s">
        <v>360</v>
      </c>
      <c r="E21" s="44">
        <v>100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2">
      <c r="A22" s="59"/>
      <c r="B22" s="44"/>
      <c r="C22" s="44"/>
      <c r="D22" s="44" t="s">
        <v>361</v>
      </c>
      <c r="E22" s="44">
        <v>100</v>
      </c>
      <c r="F22" s="44" t="s">
        <v>310</v>
      </c>
      <c r="G22" s="44">
        <v>10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24">
      <c r="A23" s="59"/>
      <c r="B23" s="44" t="s">
        <v>362</v>
      </c>
      <c r="C23" s="58" t="s">
        <v>320</v>
      </c>
      <c r="D23" s="44" t="s">
        <v>363</v>
      </c>
      <c r="E23" s="44">
        <v>95</v>
      </c>
      <c r="F23" s="44" t="s">
        <v>310</v>
      </c>
      <c r="G23" s="44">
        <v>10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7" ht="12">
      <c r="A24" s="62" t="s">
        <v>364</v>
      </c>
      <c r="B24" s="62"/>
      <c r="C24" s="62"/>
      <c r="D24" s="62"/>
      <c r="E24" s="62"/>
      <c r="F24" s="62"/>
      <c r="G24" s="62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7:C19"/>
    <mergeCell ref="C21:C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24"/>
  <sheetViews>
    <sheetView workbookViewId="0" topLeftCell="A1">
      <selection activeCell="M33" sqref="M33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6.6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63" t="s">
        <v>371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29.902</v>
      </c>
      <c r="E6" s="44"/>
      <c r="F6" s="44"/>
      <c r="G6" s="45"/>
    </row>
    <row r="7" spans="1:7" ht="12">
      <c r="A7" s="46"/>
      <c r="B7" s="44" t="s">
        <v>328</v>
      </c>
      <c r="C7" s="45"/>
      <c r="D7" s="44">
        <v>29.902</v>
      </c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/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371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335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372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">
      <c r="A15" s="59"/>
      <c r="B15" s="44" t="s">
        <v>344</v>
      </c>
      <c r="C15" s="58" t="s">
        <v>345</v>
      </c>
      <c r="D15" s="44" t="s">
        <v>346</v>
      </c>
      <c r="E15" s="64">
        <v>60</v>
      </c>
      <c r="F15" s="44" t="s">
        <v>347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90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351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9"/>
      <c r="D18" s="67" t="s">
        <v>353</v>
      </c>
      <c r="E18" s="68">
        <v>100</v>
      </c>
      <c r="F18" s="68" t="s">
        <v>310</v>
      </c>
      <c r="G18" s="68">
        <v>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3.5">
      <c r="A19" s="59"/>
      <c r="B19" s="44"/>
      <c r="C19" s="59"/>
      <c r="D19" s="69" t="s">
        <v>354</v>
      </c>
      <c r="E19" s="44">
        <v>100</v>
      </c>
      <c r="F19" s="44" t="s">
        <v>310</v>
      </c>
      <c r="G19" s="44">
        <v>15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2">
      <c r="A20" s="59"/>
      <c r="B20" s="44"/>
      <c r="C20" s="58" t="s">
        <v>355</v>
      </c>
      <c r="D20" s="44" t="s">
        <v>356</v>
      </c>
      <c r="E20" s="44">
        <v>4900</v>
      </c>
      <c r="F20" s="44" t="s">
        <v>357</v>
      </c>
      <c r="G20" s="44">
        <v>10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2">
      <c r="A21" s="59"/>
      <c r="B21" s="44" t="s">
        <v>358</v>
      </c>
      <c r="C21" s="44" t="s">
        <v>359</v>
      </c>
      <c r="D21" s="44" t="s">
        <v>360</v>
      </c>
      <c r="E21" s="44">
        <v>100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2">
      <c r="A22" s="59"/>
      <c r="B22" s="44"/>
      <c r="C22" s="44"/>
      <c r="D22" s="44" t="s">
        <v>361</v>
      </c>
      <c r="E22" s="44">
        <v>100</v>
      </c>
      <c r="F22" s="44" t="s">
        <v>310</v>
      </c>
      <c r="G22" s="44">
        <v>10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24">
      <c r="A23" s="59"/>
      <c r="B23" s="44" t="s">
        <v>362</v>
      </c>
      <c r="C23" s="58" t="s">
        <v>320</v>
      </c>
      <c r="D23" s="44" t="s">
        <v>363</v>
      </c>
      <c r="E23" s="44">
        <v>95</v>
      </c>
      <c r="F23" s="44" t="s">
        <v>310</v>
      </c>
      <c r="G23" s="44">
        <v>10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7" ht="12">
      <c r="A24" s="62" t="s">
        <v>364</v>
      </c>
      <c r="B24" s="62"/>
      <c r="C24" s="62"/>
      <c r="D24" s="62"/>
      <c r="E24" s="62"/>
      <c r="F24" s="62"/>
      <c r="G24" s="62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7:C19"/>
    <mergeCell ref="C21:C2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24"/>
  <sheetViews>
    <sheetView workbookViewId="0" topLeftCell="A1">
      <selection activeCell="N23" sqref="N23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6.6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63" t="s">
        <v>373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9.389</v>
      </c>
      <c r="E6" s="44"/>
      <c r="F6" s="44"/>
      <c r="G6" s="45"/>
    </row>
    <row r="7" spans="1:7" ht="12">
      <c r="A7" s="46"/>
      <c r="B7" s="44" t="s">
        <v>328</v>
      </c>
      <c r="C7" s="45"/>
      <c r="D7" s="44"/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>
        <v>9.389</v>
      </c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373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374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375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">
      <c r="A15" s="59"/>
      <c r="B15" s="44" t="s">
        <v>344</v>
      </c>
      <c r="C15" s="58" t="s">
        <v>345</v>
      </c>
      <c r="D15" s="44" t="s">
        <v>346</v>
      </c>
      <c r="E15" s="64">
        <v>10</v>
      </c>
      <c r="F15" s="44" t="s">
        <v>347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90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351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9"/>
      <c r="D18" s="67" t="s">
        <v>353</v>
      </c>
      <c r="E18" s="68">
        <v>100</v>
      </c>
      <c r="F18" s="68" t="s">
        <v>310</v>
      </c>
      <c r="G18" s="68">
        <v>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3.5">
      <c r="A19" s="59"/>
      <c r="B19" s="44"/>
      <c r="C19" s="59"/>
      <c r="D19" s="69" t="s">
        <v>354</v>
      </c>
      <c r="E19" s="44">
        <v>100</v>
      </c>
      <c r="F19" s="44" t="s">
        <v>310</v>
      </c>
      <c r="G19" s="44">
        <v>15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2">
      <c r="A20" s="59"/>
      <c r="B20" s="44"/>
      <c r="C20" s="58" t="s">
        <v>355</v>
      </c>
      <c r="D20" s="44" t="s">
        <v>356</v>
      </c>
      <c r="E20" s="44">
        <v>9390</v>
      </c>
      <c r="F20" s="44" t="s">
        <v>357</v>
      </c>
      <c r="G20" s="44">
        <v>10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2">
      <c r="A21" s="59"/>
      <c r="B21" s="44" t="s">
        <v>358</v>
      </c>
      <c r="C21" s="44" t="s">
        <v>359</v>
      </c>
      <c r="D21" s="44" t="s">
        <v>360</v>
      </c>
      <c r="E21" s="44">
        <v>100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2">
      <c r="A22" s="59"/>
      <c r="B22" s="44"/>
      <c r="C22" s="44"/>
      <c r="D22" s="44" t="s">
        <v>361</v>
      </c>
      <c r="E22" s="44">
        <v>100</v>
      </c>
      <c r="F22" s="44" t="s">
        <v>310</v>
      </c>
      <c r="G22" s="44">
        <v>10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24">
      <c r="A23" s="59"/>
      <c r="B23" s="44" t="s">
        <v>362</v>
      </c>
      <c r="C23" s="58" t="s">
        <v>320</v>
      </c>
      <c r="D23" s="44" t="s">
        <v>363</v>
      </c>
      <c r="E23" s="44">
        <v>95</v>
      </c>
      <c r="F23" s="44" t="s">
        <v>310</v>
      </c>
      <c r="G23" s="44">
        <v>10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7" ht="12">
      <c r="A24" s="62" t="s">
        <v>364</v>
      </c>
      <c r="B24" s="62"/>
      <c r="C24" s="62"/>
      <c r="D24" s="62"/>
      <c r="E24" s="62"/>
      <c r="F24" s="62"/>
      <c r="G24" s="62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7:C19"/>
    <mergeCell ref="C21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24"/>
  <sheetViews>
    <sheetView workbookViewId="0" topLeftCell="A1">
      <selection activeCell="D16" sqref="D16"/>
    </sheetView>
  </sheetViews>
  <sheetFormatPr defaultColWidth="10.16015625" defaultRowHeight="11.25"/>
  <cols>
    <col min="1" max="1" width="10.83203125" style="1" customWidth="1"/>
    <col min="2" max="2" width="12.66015625" style="1" customWidth="1"/>
    <col min="3" max="3" width="13.5" style="1" customWidth="1"/>
    <col min="4" max="4" width="30" style="1" customWidth="1"/>
    <col min="5" max="5" width="16.66015625" style="1" customWidth="1"/>
    <col min="6" max="6" width="13.66015625" style="1" customWidth="1"/>
    <col min="7" max="7" width="12" style="1" customWidth="1"/>
    <col min="8" max="16384" width="10.16015625" style="1" customWidth="1"/>
  </cols>
  <sheetData>
    <row r="2" spans="1:7" ht="15">
      <c r="A2" s="2" t="s">
        <v>322</v>
      </c>
      <c r="B2" s="2"/>
      <c r="C2" s="2"/>
      <c r="D2" s="2"/>
      <c r="E2" s="2"/>
      <c r="F2" s="2"/>
      <c r="G2" s="2"/>
    </row>
    <row r="3" spans="1:7" ht="13.5">
      <c r="A3" s="3"/>
      <c r="B3" s="3"/>
      <c r="C3" s="3"/>
      <c r="D3" s="3"/>
      <c r="E3" s="3"/>
      <c r="F3" s="3"/>
      <c r="G3" s="3"/>
    </row>
    <row r="4" spans="1:7" ht="13.5">
      <c r="A4" s="4" t="s">
        <v>323</v>
      </c>
      <c r="B4" s="5"/>
      <c r="C4" s="5"/>
      <c r="D4" s="6" t="s">
        <v>298</v>
      </c>
      <c r="E4" s="6"/>
      <c r="F4" s="6"/>
      <c r="G4" s="6"/>
    </row>
    <row r="5" spans="1:7" ht="13.5">
      <c r="A5" s="7" t="s">
        <v>324</v>
      </c>
      <c r="B5" s="8"/>
      <c r="C5" s="9"/>
      <c r="D5" s="10" t="s">
        <v>376</v>
      </c>
      <c r="E5" s="11"/>
      <c r="F5" s="11"/>
      <c r="G5" s="12"/>
    </row>
    <row r="6" spans="1:7" ht="13.5">
      <c r="A6" s="13" t="s">
        <v>377</v>
      </c>
      <c r="B6" s="14" t="s">
        <v>327</v>
      </c>
      <c r="C6" s="15"/>
      <c r="D6" s="14">
        <v>30</v>
      </c>
      <c r="E6" s="14"/>
      <c r="F6" s="14"/>
      <c r="G6" s="15"/>
    </row>
    <row r="7" spans="1:7" ht="13.5">
      <c r="A7" s="16"/>
      <c r="B7" s="14" t="s">
        <v>328</v>
      </c>
      <c r="C7" s="15"/>
      <c r="D7" s="14"/>
      <c r="E7" s="14"/>
      <c r="F7" s="14"/>
      <c r="G7" s="15"/>
    </row>
    <row r="8" spans="1:7" ht="15">
      <c r="A8" s="16"/>
      <c r="B8" s="14" t="s">
        <v>329</v>
      </c>
      <c r="C8" s="15"/>
      <c r="D8" s="17"/>
      <c r="E8" s="18"/>
      <c r="F8" s="18"/>
      <c r="G8" s="19"/>
    </row>
    <row r="9" spans="1:7" ht="15">
      <c r="A9" s="16"/>
      <c r="B9" s="20" t="s">
        <v>330</v>
      </c>
      <c r="C9" s="21"/>
      <c r="D9" s="22">
        <v>30</v>
      </c>
      <c r="E9" s="23"/>
      <c r="F9" s="23"/>
      <c r="G9" s="24"/>
    </row>
    <row r="10" spans="1:11" ht="15">
      <c r="A10" s="25"/>
      <c r="B10" s="20" t="s">
        <v>331</v>
      </c>
      <c r="C10" s="21"/>
      <c r="D10" s="17"/>
      <c r="E10" s="18"/>
      <c r="F10" s="18"/>
      <c r="G10" s="19"/>
      <c r="K10" s="1" t="s">
        <v>25</v>
      </c>
    </row>
    <row r="11" spans="1:7" ht="13.5">
      <c r="A11" s="26" t="s">
        <v>332</v>
      </c>
      <c r="B11" s="20" t="s">
        <v>378</v>
      </c>
      <c r="C11" s="27"/>
      <c r="D11" s="27"/>
      <c r="E11" s="27"/>
      <c r="F11" s="27"/>
      <c r="G11" s="21"/>
    </row>
    <row r="12" spans="1:7" ht="13.5">
      <c r="A12" s="26" t="s">
        <v>334</v>
      </c>
      <c r="B12" s="20" t="s">
        <v>379</v>
      </c>
      <c r="C12" s="27"/>
      <c r="D12" s="27"/>
      <c r="E12" s="27"/>
      <c r="F12" s="27"/>
      <c r="G12" s="21"/>
    </row>
    <row r="13" spans="1:7" ht="27">
      <c r="A13" s="26" t="s">
        <v>336</v>
      </c>
      <c r="B13" s="20" t="s">
        <v>380</v>
      </c>
      <c r="C13" s="27"/>
      <c r="D13" s="27"/>
      <c r="E13" s="27"/>
      <c r="F13" s="27"/>
      <c r="G13" s="21"/>
    </row>
    <row r="14" spans="1:7" ht="13.5">
      <c r="A14" s="13" t="s">
        <v>338</v>
      </c>
      <c r="B14" s="14" t="s">
        <v>339</v>
      </c>
      <c r="C14" s="14" t="s">
        <v>340</v>
      </c>
      <c r="D14" s="14" t="s">
        <v>341</v>
      </c>
      <c r="E14" s="14" t="s">
        <v>308</v>
      </c>
      <c r="F14" s="14" t="s">
        <v>342</v>
      </c>
      <c r="G14" s="14" t="s">
        <v>343</v>
      </c>
    </row>
    <row r="15" spans="1:256" ht="13.5">
      <c r="A15" s="28"/>
      <c r="B15" s="14" t="s">
        <v>344</v>
      </c>
      <c r="C15" s="13" t="s">
        <v>345</v>
      </c>
      <c r="D15" s="14" t="s">
        <v>381</v>
      </c>
      <c r="E15" s="14">
        <v>14</v>
      </c>
      <c r="F15" s="14" t="s">
        <v>382</v>
      </c>
      <c r="G15" s="14">
        <v>15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ht="13.5">
      <c r="A16" s="28"/>
      <c r="B16" s="14"/>
      <c r="C16" s="13" t="s">
        <v>348</v>
      </c>
      <c r="D16" s="14" t="s">
        <v>349</v>
      </c>
      <c r="E16" s="14">
        <v>100</v>
      </c>
      <c r="F16" s="14" t="s">
        <v>310</v>
      </c>
      <c r="G16" s="14">
        <v>20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13.5">
      <c r="A17" s="28"/>
      <c r="B17" s="14"/>
      <c r="C17" s="13" t="s">
        <v>350</v>
      </c>
      <c r="D17" s="14" t="s">
        <v>383</v>
      </c>
      <c r="E17" s="14">
        <v>100</v>
      </c>
      <c r="F17" s="14" t="s">
        <v>310</v>
      </c>
      <c r="G17" s="14">
        <v>10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13.5">
      <c r="A18" s="28"/>
      <c r="B18" s="14"/>
      <c r="C18" s="28"/>
      <c r="D18" s="65" t="s">
        <v>384</v>
      </c>
      <c r="E18" s="66">
        <v>100</v>
      </c>
      <c r="F18" s="66" t="s">
        <v>310</v>
      </c>
      <c r="G18" s="14">
        <v>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ht="13.5">
      <c r="A19" s="28"/>
      <c r="B19" s="14"/>
      <c r="C19" s="13" t="s">
        <v>355</v>
      </c>
      <c r="D19" s="14" t="s">
        <v>385</v>
      </c>
      <c r="E19" s="14">
        <v>2</v>
      </c>
      <c r="F19" s="14" t="s">
        <v>386</v>
      </c>
      <c r="G19" s="14">
        <v>10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13.5">
      <c r="A20" s="28"/>
      <c r="B20" s="14" t="s">
        <v>358</v>
      </c>
      <c r="C20" s="14" t="s">
        <v>359</v>
      </c>
      <c r="D20" s="14" t="s">
        <v>387</v>
      </c>
      <c r="E20" s="14">
        <v>100</v>
      </c>
      <c r="F20" s="14" t="s">
        <v>310</v>
      </c>
      <c r="G20" s="14">
        <v>15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13.5">
      <c r="A21" s="28"/>
      <c r="B21" s="14"/>
      <c r="C21" s="14"/>
      <c r="D21" s="14" t="s">
        <v>388</v>
      </c>
      <c r="E21" s="66">
        <v>100</v>
      </c>
      <c r="F21" s="66" t="s">
        <v>310</v>
      </c>
      <c r="G21" s="66">
        <v>10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ht="13.5">
      <c r="A22" s="28"/>
      <c r="B22" s="14" t="s">
        <v>362</v>
      </c>
      <c r="C22" s="13" t="s">
        <v>320</v>
      </c>
      <c r="D22" s="14" t="s">
        <v>389</v>
      </c>
      <c r="E22" s="14">
        <v>95</v>
      </c>
      <c r="F22" s="14" t="s">
        <v>310</v>
      </c>
      <c r="G22" s="14">
        <v>10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ht="13.5">
      <c r="A23" s="28"/>
      <c r="B23" s="14"/>
      <c r="C23" s="28"/>
      <c r="D23" s="14" t="s">
        <v>390</v>
      </c>
      <c r="E23" s="14">
        <v>95</v>
      </c>
      <c r="F23" s="14" t="s">
        <v>310</v>
      </c>
      <c r="G23" s="14">
        <v>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7" ht="13.5">
      <c r="A24" s="30" t="s">
        <v>364</v>
      </c>
      <c r="B24" s="30"/>
      <c r="C24" s="30"/>
      <c r="D24" s="30"/>
      <c r="E24" s="30"/>
      <c r="F24" s="30"/>
      <c r="G24" s="30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19"/>
    <mergeCell ref="B20:B21"/>
    <mergeCell ref="B22:B23"/>
    <mergeCell ref="C17:C18"/>
    <mergeCell ref="C20:C21"/>
    <mergeCell ref="C22:C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V24"/>
  <sheetViews>
    <sheetView workbookViewId="0" topLeftCell="A1">
      <selection activeCell="D17" sqref="D17"/>
    </sheetView>
  </sheetViews>
  <sheetFormatPr defaultColWidth="10.16015625" defaultRowHeight="11.25"/>
  <cols>
    <col min="1" max="1" width="10.83203125" style="1" customWidth="1"/>
    <col min="2" max="2" width="12.66015625" style="1" customWidth="1"/>
    <col min="3" max="3" width="13.5" style="1" customWidth="1"/>
    <col min="4" max="4" width="30" style="1" customWidth="1"/>
    <col min="5" max="5" width="16.66015625" style="1" customWidth="1"/>
    <col min="6" max="6" width="13.66015625" style="1" customWidth="1"/>
    <col min="7" max="7" width="12" style="1" customWidth="1"/>
    <col min="8" max="16384" width="10.16015625" style="1" customWidth="1"/>
  </cols>
  <sheetData>
    <row r="2" spans="1:7" ht="15">
      <c r="A2" s="2" t="s">
        <v>322</v>
      </c>
      <c r="B2" s="2"/>
      <c r="C2" s="2"/>
      <c r="D2" s="2"/>
      <c r="E2" s="2"/>
      <c r="F2" s="2"/>
      <c r="G2" s="2"/>
    </row>
    <row r="3" spans="1:7" ht="13.5">
      <c r="A3" s="3"/>
      <c r="B3" s="3"/>
      <c r="C3" s="3"/>
      <c r="D3" s="3"/>
      <c r="E3" s="3"/>
      <c r="F3" s="3"/>
      <c r="G3" s="3"/>
    </row>
    <row r="4" spans="1:7" ht="13.5">
      <c r="A4" s="4" t="s">
        <v>323</v>
      </c>
      <c r="B4" s="5"/>
      <c r="C4" s="5"/>
      <c r="D4" s="6" t="s">
        <v>298</v>
      </c>
      <c r="E4" s="6"/>
      <c r="F4" s="6"/>
      <c r="G4" s="6"/>
    </row>
    <row r="5" spans="1:7" ht="13.5">
      <c r="A5" s="7" t="s">
        <v>324</v>
      </c>
      <c r="B5" s="8"/>
      <c r="C5" s="9"/>
      <c r="D5" s="10" t="s">
        <v>391</v>
      </c>
      <c r="E5" s="11"/>
      <c r="F5" s="11"/>
      <c r="G5" s="12"/>
    </row>
    <row r="6" spans="1:7" ht="13.5">
      <c r="A6" s="13" t="s">
        <v>377</v>
      </c>
      <c r="B6" s="14" t="s">
        <v>327</v>
      </c>
      <c r="C6" s="15"/>
      <c r="D6" s="14">
        <v>34</v>
      </c>
      <c r="E6" s="14"/>
      <c r="F6" s="14"/>
      <c r="G6" s="15"/>
    </row>
    <row r="7" spans="1:7" ht="13.5">
      <c r="A7" s="16"/>
      <c r="B7" s="14" t="s">
        <v>328</v>
      </c>
      <c r="C7" s="15"/>
      <c r="D7" s="14">
        <v>34</v>
      </c>
      <c r="E7" s="14"/>
      <c r="F7" s="14"/>
      <c r="G7" s="15"/>
    </row>
    <row r="8" spans="1:7" ht="15">
      <c r="A8" s="16"/>
      <c r="B8" s="14" t="s">
        <v>329</v>
      </c>
      <c r="C8" s="15"/>
      <c r="D8" s="17"/>
      <c r="E8" s="18"/>
      <c r="F8" s="18"/>
      <c r="G8" s="19"/>
    </row>
    <row r="9" spans="1:7" ht="15">
      <c r="A9" s="16"/>
      <c r="B9" s="20" t="s">
        <v>330</v>
      </c>
      <c r="C9" s="21"/>
      <c r="D9" s="22"/>
      <c r="E9" s="23"/>
      <c r="F9" s="23"/>
      <c r="G9" s="24"/>
    </row>
    <row r="10" spans="1:11" ht="15">
      <c r="A10" s="25"/>
      <c r="B10" s="20" t="s">
        <v>331</v>
      </c>
      <c r="C10" s="21"/>
      <c r="D10" s="17"/>
      <c r="E10" s="18"/>
      <c r="F10" s="18"/>
      <c r="G10" s="19"/>
      <c r="K10" s="1" t="s">
        <v>25</v>
      </c>
    </row>
    <row r="11" spans="1:7" ht="13.5">
      <c r="A11" s="26" t="s">
        <v>332</v>
      </c>
      <c r="B11" s="20" t="s">
        <v>392</v>
      </c>
      <c r="C11" s="27"/>
      <c r="D11" s="27"/>
      <c r="E11" s="27"/>
      <c r="F11" s="27"/>
      <c r="G11" s="21"/>
    </row>
    <row r="12" spans="1:7" ht="13.5">
      <c r="A12" s="26" t="s">
        <v>334</v>
      </c>
      <c r="B12" s="20" t="s">
        <v>379</v>
      </c>
      <c r="C12" s="27"/>
      <c r="D12" s="27"/>
      <c r="E12" s="27"/>
      <c r="F12" s="27"/>
      <c r="G12" s="21"/>
    </row>
    <row r="13" spans="1:7" ht="27">
      <c r="A13" s="26" t="s">
        <v>336</v>
      </c>
      <c r="B13" s="20" t="s">
        <v>393</v>
      </c>
      <c r="C13" s="27"/>
      <c r="D13" s="27"/>
      <c r="E13" s="27"/>
      <c r="F13" s="27"/>
      <c r="G13" s="21"/>
    </row>
    <row r="14" spans="1:7" ht="13.5">
      <c r="A14" s="13" t="s">
        <v>338</v>
      </c>
      <c r="B14" s="14" t="s">
        <v>339</v>
      </c>
      <c r="C14" s="14" t="s">
        <v>340</v>
      </c>
      <c r="D14" s="14" t="s">
        <v>341</v>
      </c>
      <c r="E14" s="14" t="s">
        <v>308</v>
      </c>
      <c r="F14" s="14" t="s">
        <v>342</v>
      </c>
      <c r="G14" s="14" t="s">
        <v>343</v>
      </c>
    </row>
    <row r="15" spans="1:256" ht="13.5">
      <c r="A15" s="28"/>
      <c r="B15" s="14" t="s">
        <v>344</v>
      </c>
      <c r="C15" s="13" t="s">
        <v>345</v>
      </c>
      <c r="D15" s="14" t="s">
        <v>381</v>
      </c>
      <c r="E15" s="14">
        <v>14</v>
      </c>
      <c r="F15" s="14" t="s">
        <v>382</v>
      </c>
      <c r="G15" s="14">
        <v>15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ht="13.5">
      <c r="A16" s="28"/>
      <c r="B16" s="14"/>
      <c r="C16" s="13" t="s">
        <v>348</v>
      </c>
      <c r="D16" s="14" t="s">
        <v>349</v>
      </c>
      <c r="E16" s="14">
        <v>100</v>
      </c>
      <c r="F16" s="14" t="s">
        <v>310</v>
      </c>
      <c r="G16" s="14">
        <v>20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13.5">
      <c r="A17" s="28"/>
      <c r="B17" s="14"/>
      <c r="C17" s="13" t="s">
        <v>350</v>
      </c>
      <c r="D17" s="14" t="s">
        <v>383</v>
      </c>
      <c r="E17" s="14">
        <v>100</v>
      </c>
      <c r="F17" s="14" t="s">
        <v>310</v>
      </c>
      <c r="G17" s="14">
        <v>10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13.5">
      <c r="A18" s="28"/>
      <c r="B18" s="14"/>
      <c r="C18" s="28"/>
      <c r="D18" s="65" t="s">
        <v>384</v>
      </c>
      <c r="E18" s="66">
        <v>100</v>
      </c>
      <c r="F18" s="66" t="s">
        <v>310</v>
      </c>
      <c r="G18" s="14">
        <v>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ht="13.5">
      <c r="A19" s="28"/>
      <c r="B19" s="14"/>
      <c r="C19" s="13" t="s">
        <v>355</v>
      </c>
      <c r="D19" s="14" t="s">
        <v>385</v>
      </c>
      <c r="E19" s="14">
        <v>2</v>
      </c>
      <c r="F19" s="14" t="s">
        <v>386</v>
      </c>
      <c r="G19" s="14">
        <v>10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13.5">
      <c r="A20" s="28"/>
      <c r="B20" s="14" t="s">
        <v>358</v>
      </c>
      <c r="C20" s="14" t="s">
        <v>359</v>
      </c>
      <c r="D20" s="14" t="s">
        <v>387</v>
      </c>
      <c r="E20" s="14">
        <v>100</v>
      </c>
      <c r="F20" s="14" t="s">
        <v>310</v>
      </c>
      <c r="G20" s="14">
        <v>15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13.5">
      <c r="A21" s="28"/>
      <c r="B21" s="14"/>
      <c r="C21" s="14"/>
      <c r="D21" s="14" t="s">
        <v>388</v>
      </c>
      <c r="E21" s="66">
        <v>100</v>
      </c>
      <c r="F21" s="66" t="s">
        <v>310</v>
      </c>
      <c r="G21" s="66">
        <v>10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ht="13.5">
      <c r="A22" s="28"/>
      <c r="B22" s="14" t="s">
        <v>362</v>
      </c>
      <c r="C22" s="13" t="s">
        <v>320</v>
      </c>
      <c r="D22" s="14" t="s">
        <v>389</v>
      </c>
      <c r="E22" s="14">
        <v>95</v>
      </c>
      <c r="F22" s="14" t="s">
        <v>310</v>
      </c>
      <c r="G22" s="14">
        <v>10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ht="13.5">
      <c r="A23" s="28"/>
      <c r="B23" s="14"/>
      <c r="C23" s="28"/>
      <c r="D23" s="14" t="s">
        <v>390</v>
      </c>
      <c r="E23" s="14">
        <v>95</v>
      </c>
      <c r="F23" s="14" t="s">
        <v>310</v>
      </c>
      <c r="G23" s="14">
        <v>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7" ht="13.5">
      <c r="A24" s="30" t="s">
        <v>364</v>
      </c>
      <c r="B24" s="30"/>
      <c r="C24" s="30"/>
      <c r="D24" s="30"/>
      <c r="E24" s="30"/>
      <c r="F24" s="30"/>
      <c r="G24" s="30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19"/>
    <mergeCell ref="B20:B21"/>
    <mergeCell ref="B22:B23"/>
    <mergeCell ref="C17:C18"/>
    <mergeCell ref="C20:C21"/>
    <mergeCell ref="C22:C2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V23"/>
  <sheetViews>
    <sheetView workbookViewId="0" topLeftCell="A1">
      <selection activeCell="D35" sqref="D35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2.1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63" t="s">
        <v>394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4.392</v>
      </c>
      <c r="E6" s="44"/>
      <c r="F6" s="44"/>
      <c r="G6" s="45"/>
    </row>
    <row r="7" spans="1:7" ht="12">
      <c r="A7" s="46"/>
      <c r="B7" s="44" t="s">
        <v>328</v>
      </c>
      <c r="C7" s="45"/>
      <c r="D7" s="44"/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>
        <v>4.392</v>
      </c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395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374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396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">
      <c r="A15" s="59"/>
      <c r="B15" s="44" t="s">
        <v>344</v>
      </c>
      <c r="C15" s="58" t="s">
        <v>345</v>
      </c>
      <c r="D15" s="44" t="s">
        <v>397</v>
      </c>
      <c r="E15" s="64">
        <v>30</v>
      </c>
      <c r="F15" s="44" t="s">
        <v>347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100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398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9"/>
      <c r="D18" s="44" t="s">
        <v>399</v>
      </c>
      <c r="E18" s="44">
        <v>100</v>
      </c>
      <c r="F18" s="44" t="s">
        <v>310</v>
      </c>
      <c r="G18" s="44">
        <v>15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2">
      <c r="A19" s="59"/>
      <c r="B19" s="44"/>
      <c r="C19" s="58" t="s">
        <v>355</v>
      </c>
      <c r="D19" s="44" t="s">
        <v>385</v>
      </c>
      <c r="E19" s="44">
        <v>100</v>
      </c>
      <c r="F19" s="44" t="s">
        <v>400</v>
      </c>
      <c r="G19" s="44">
        <v>10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2">
      <c r="A20" s="59"/>
      <c r="B20" s="44" t="s">
        <v>358</v>
      </c>
      <c r="C20" s="44" t="s">
        <v>359</v>
      </c>
      <c r="D20" s="44" t="s">
        <v>387</v>
      </c>
      <c r="E20" s="44">
        <v>100</v>
      </c>
      <c r="F20" s="44" t="s">
        <v>310</v>
      </c>
      <c r="G20" s="44">
        <v>20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24">
      <c r="A21" s="59"/>
      <c r="B21" s="44"/>
      <c r="C21" s="44"/>
      <c r="D21" s="44" t="s">
        <v>401</v>
      </c>
      <c r="E21" s="44">
        <v>85</v>
      </c>
      <c r="F21" s="44" t="s">
        <v>310</v>
      </c>
      <c r="G21" s="44">
        <v>5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24">
      <c r="A22" s="59"/>
      <c r="B22" s="44" t="s">
        <v>362</v>
      </c>
      <c r="C22" s="58" t="s">
        <v>320</v>
      </c>
      <c r="D22" s="44" t="s">
        <v>402</v>
      </c>
      <c r="E22" s="44">
        <v>95</v>
      </c>
      <c r="F22" s="44" t="s">
        <v>310</v>
      </c>
      <c r="G22" s="44">
        <v>10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7" ht="12">
      <c r="A23" s="62" t="s">
        <v>364</v>
      </c>
      <c r="B23" s="62"/>
      <c r="C23" s="62"/>
      <c r="D23" s="62"/>
      <c r="E23" s="62"/>
      <c r="F23" s="62"/>
      <c r="G23" s="62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3:G23"/>
    <mergeCell ref="A6:A10"/>
    <mergeCell ref="A14:A22"/>
    <mergeCell ref="B15:B19"/>
    <mergeCell ref="B20:B21"/>
    <mergeCell ref="C17:C18"/>
    <mergeCell ref="C20:C2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V22"/>
  <sheetViews>
    <sheetView workbookViewId="0" topLeftCell="A1">
      <selection activeCell="B12" sqref="B12:G12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2.1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40" t="s">
        <v>403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10</v>
      </c>
      <c r="E6" s="44"/>
      <c r="F6" s="44"/>
      <c r="G6" s="45"/>
    </row>
    <row r="7" spans="1:7" ht="12">
      <c r="A7" s="46"/>
      <c r="B7" s="44" t="s">
        <v>328</v>
      </c>
      <c r="C7" s="45"/>
      <c r="D7" s="44">
        <v>10</v>
      </c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/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404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374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405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.75">
      <c r="A15" s="59"/>
      <c r="B15" s="44" t="s">
        <v>344</v>
      </c>
      <c r="C15" s="58" t="s">
        <v>345</v>
      </c>
      <c r="D15" s="44" t="s">
        <v>406</v>
      </c>
      <c r="E15" s="60">
        <v>5</v>
      </c>
      <c r="F15" s="44" t="s">
        <v>382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100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398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8" t="s">
        <v>355</v>
      </c>
      <c r="D18" s="44" t="s">
        <v>385</v>
      </c>
      <c r="E18" s="44">
        <v>20000</v>
      </c>
      <c r="F18" s="44" t="s">
        <v>407</v>
      </c>
      <c r="G18" s="44">
        <v>10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2">
      <c r="A19" s="59"/>
      <c r="B19" s="44" t="s">
        <v>358</v>
      </c>
      <c r="C19" s="44" t="s">
        <v>359</v>
      </c>
      <c r="D19" s="44" t="s">
        <v>387</v>
      </c>
      <c r="E19" s="44">
        <v>100</v>
      </c>
      <c r="F19" s="44" t="s">
        <v>310</v>
      </c>
      <c r="G19" s="44">
        <v>20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24">
      <c r="A20" s="59"/>
      <c r="B20" s="44"/>
      <c r="C20" s="44"/>
      <c r="D20" s="44" t="s">
        <v>401</v>
      </c>
      <c r="E20" s="44">
        <v>100</v>
      </c>
      <c r="F20" s="44" t="s">
        <v>310</v>
      </c>
      <c r="G20" s="44">
        <v>20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24">
      <c r="A21" s="59"/>
      <c r="B21" s="44" t="s">
        <v>362</v>
      </c>
      <c r="C21" s="58" t="s">
        <v>320</v>
      </c>
      <c r="D21" s="44" t="s">
        <v>408</v>
      </c>
      <c r="E21" s="44">
        <v>95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7" ht="12">
      <c r="A22" s="62" t="s">
        <v>364</v>
      </c>
      <c r="B22" s="62"/>
      <c r="C22" s="62"/>
      <c r="D22" s="62"/>
      <c r="E22" s="62"/>
      <c r="F22" s="62"/>
      <c r="G22" s="62"/>
    </row>
  </sheetData>
  <sheetProtection/>
  <mergeCells count="25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2:G22"/>
    <mergeCell ref="A6:A10"/>
    <mergeCell ref="A14:A21"/>
    <mergeCell ref="B15:B18"/>
    <mergeCell ref="B19:B20"/>
    <mergeCell ref="C19:C2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V22"/>
  <sheetViews>
    <sheetView workbookViewId="0" topLeftCell="A1">
      <selection activeCell="Q24" sqref="Q24"/>
    </sheetView>
  </sheetViews>
  <sheetFormatPr defaultColWidth="10.16015625" defaultRowHeight="11.25"/>
  <cols>
    <col min="1" max="1" width="10.83203125" style="31" customWidth="1"/>
    <col min="2" max="2" width="14.33203125" style="31" customWidth="1"/>
    <col min="3" max="3" width="13.5" style="31" customWidth="1"/>
    <col min="4" max="4" width="22.16015625" style="31" customWidth="1"/>
    <col min="5" max="5" width="16.66015625" style="31" customWidth="1"/>
    <col min="6" max="6" width="13.66015625" style="31" customWidth="1"/>
    <col min="7" max="7" width="12" style="31" customWidth="1"/>
    <col min="8" max="16384" width="10.16015625" style="31" customWidth="1"/>
  </cols>
  <sheetData>
    <row r="2" spans="1:7" ht="24">
      <c r="A2" s="32" t="s">
        <v>322</v>
      </c>
      <c r="B2" s="32"/>
      <c r="C2" s="32"/>
      <c r="D2" s="32"/>
      <c r="E2" s="32"/>
      <c r="F2" s="32"/>
      <c r="G2" s="32"/>
    </row>
    <row r="3" spans="1:7" ht="12">
      <c r="A3" s="33"/>
      <c r="B3" s="33"/>
      <c r="C3" s="33"/>
      <c r="D3" s="33"/>
      <c r="E3" s="33"/>
      <c r="F3" s="33"/>
      <c r="G3" s="33"/>
    </row>
    <row r="4" spans="1:7" ht="12">
      <c r="A4" s="34" t="s">
        <v>323</v>
      </c>
      <c r="B4" s="35"/>
      <c r="C4" s="35"/>
      <c r="D4" s="36" t="s">
        <v>298</v>
      </c>
      <c r="E4" s="36"/>
      <c r="F4" s="36"/>
      <c r="G4" s="36"/>
    </row>
    <row r="5" spans="1:7" ht="12">
      <c r="A5" s="37" t="s">
        <v>324</v>
      </c>
      <c r="B5" s="38"/>
      <c r="C5" s="39"/>
      <c r="D5" s="40" t="s">
        <v>409</v>
      </c>
      <c r="E5" s="41"/>
      <c r="F5" s="41"/>
      <c r="G5" s="42"/>
    </row>
    <row r="6" spans="1:7" ht="12">
      <c r="A6" s="43" t="s">
        <v>326</v>
      </c>
      <c r="B6" s="44" t="s">
        <v>327</v>
      </c>
      <c r="C6" s="45"/>
      <c r="D6" s="44">
        <v>5</v>
      </c>
      <c r="E6" s="44"/>
      <c r="F6" s="44"/>
      <c r="G6" s="45"/>
    </row>
    <row r="7" spans="1:7" ht="12">
      <c r="A7" s="46"/>
      <c r="B7" s="44" t="s">
        <v>328</v>
      </c>
      <c r="C7" s="45"/>
      <c r="D7" s="44">
        <v>5</v>
      </c>
      <c r="E7" s="44"/>
      <c r="F7" s="44"/>
      <c r="G7" s="45"/>
    </row>
    <row r="8" spans="1:7" ht="12.75">
      <c r="A8" s="46"/>
      <c r="B8" s="44" t="s">
        <v>329</v>
      </c>
      <c r="C8" s="45"/>
      <c r="D8" s="47"/>
      <c r="E8" s="48"/>
      <c r="F8" s="48"/>
      <c r="G8" s="49"/>
    </row>
    <row r="9" spans="1:7" ht="12.75">
      <c r="A9" s="46"/>
      <c r="B9" s="50" t="s">
        <v>330</v>
      </c>
      <c r="C9" s="51"/>
      <c r="D9" s="52"/>
      <c r="E9" s="53"/>
      <c r="F9" s="53"/>
      <c r="G9" s="54"/>
    </row>
    <row r="10" spans="1:11" ht="12.75">
      <c r="A10" s="55"/>
      <c r="B10" s="50" t="s">
        <v>331</v>
      </c>
      <c r="C10" s="51"/>
      <c r="D10" s="47"/>
      <c r="E10" s="48"/>
      <c r="F10" s="48"/>
      <c r="G10" s="49"/>
      <c r="K10" s="31" t="s">
        <v>25</v>
      </c>
    </row>
    <row r="11" spans="1:7" ht="12">
      <c r="A11" s="56" t="s">
        <v>332</v>
      </c>
      <c r="B11" s="50" t="s">
        <v>409</v>
      </c>
      <c r="C11" s="57"/>
      <c r="D11" s="57"/>
      <c r="E11" s="57"/>
      <c r="F11" s="57"/>
      <c r="G11" s="51"/>
    </row>
    <row r="12" spans="1:7" ht="12">
      <c r="A12" s="56" t="s">
        <v>334</v>
      </c>
      <c r="B12" s="50" t="s">
        <v>374</v>
      </c>
      <c r="C12" s="57"/>
      <c r="D12" s="57"/>
      <c r="E12" s="57"/>
      <c r="F12" s="57"/>
      <c r="G12" s="51"/>
    </row>
    <row r="13" spans="1:7" ht="24">
      <c r="A13" s="56" t="s">
        <v>336</v>
      </c>
      <c r="B13" s="50" t="s">
        <v>410</v>
      </c>
      <c r="C13" s="57"/>
      <c r="D13" s="57"/>
      <c r="E13" s="57"/>
      <c r="F13" s="57"/>
      <c r="G13" s="51"/>
    </row>
    <row r="14" spans="1:7" ht="12">
      <c r="A14" s="58" t="s">
        <v>338</v>
      </c>
      <c r="B14" s="44" t="s">
        <v>339</v>
      </c>
      <c r="C14" s="44" t="s">
        <v>340</v>
      </c>
      <c r="D14" s="44" t="s">
        <v>341</v>
      </c>
      <c r="E14" s="44" t="s">
        <v>308</v>
      </c>
      <c r="F14" s="44" t="s">
        <v>342</v>
      </c>
      <c r="G14" s="44" t="s">
        <v>343</v>
      </c>
    </row>
    <row r="15" spans="1:256" ht="12.75">
      <c r="A15" s="59"/>
      <c r="B15" s="44" t="s">
        <v>344</v>
      </c>
      <c r="C15" s="58" t="s">
        <v>345</v>
      </c>
      <c r="D15" s="44" t="s">
        <v>406</v>
      </c>
      <c r="E15" s="60">
        <v>5</v>
      </c>
      <c r="F15" s="44" t="s">
        <v>382</v>
      </c>
      <c r="G15" s="44">
        <v>10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">
      <c r="A16" s="59"/>
      <c r="B16" s="44"/>
      <c r="C16" s="58" t="s">
        <v>348</v>
      </c>
      <c r="D16" s="44" t="s">
        <v>349</v>
      </c>
      <c r="E16" s="44">
        <v>100</v>
      </c>
      <c r="F16" s="44" t="s">
        <v>310</v>
      </c>
      <c r="G16" s="44">
        <v>20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2.75">
      <c r="A17" s="59"/>
      <c r="B17" s="44"/>
      <c r="C17" s="58" t="s">
        <v>350</v>
      </c>
      <c r="D17" s="44" t="s">
        <v>398</v>
      </c>
      <c r="E17" s="60">
        <v>60</v>
      </c>
      <c r="F17" s="44" t="s">
        <v>352</v>
      </c>
      <c r="G17" s="44">
        <v>10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">
      <c r="A18" s="59"/>
      <c r="B18" s="44"/>
      <c r="C18" s="58" t="s">
        <v>355</v>
      </c>
      <c r="D18" s="44" t="s">
        <v>385</v>
      </c>
      <c r="E18" s="44">
        <v>10000</v>
      </c>
      <c r="F18" s="44" t="s">
        <v>407</v>
      </c>
      <c r="G18" s="44">
        <v>10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2">
      <c r="A19" s="59"/>
      <c r="B19" s="44" t="s">
        <v>358</v>
      </c>
      <c r="C19" s="44" t="s">
        <v>359</v>
      </c>
      <c r="D19" s="44" t="s">
        <v>387</v>
      </c>
      <c r="E19" s="44">
        <v>100</v>
      </c>
      <c r="F19" s="44" t="s">
        <v>310</v>
      </c>
      <c r="G19" s="44">
        <v>20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24">
      <c r="A20" s="59"/>
      <c r="B20" s="44"/>
      <c r="C20" s="44"/>
      <c r="D20" s="44" t="s">
        <v>401</v>
      </c>
      <c r="E20" s="44">
        <v>100</v>
      </c>
      <c r="F20" s="44" t="s">
        <v>310</v>
      </c>
      <c r="G20" s="44">
        <v>20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24">
      <c r="A21" s="59"/>
      <c r="B21" s="44" t="s">
        <v>362</v>
      </c>
      <c r="C21" s="58" t="s">
        <v>320</v>
      </c>
      <c r="D21" s="44" t="s">
        <v>408</v>
      </c>
      <c r="E21" s="44">
        <v>95</v>
      </c>
      <c r="F21" s="44" t="s">
        <v>310</v>
      </c>
      <c r="G21" s="44">
        <v>10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7" ht="12">
      <c r="A22" s="62" t="s">
        <v>364</v>
      </c>
      <c r="B22" s="62"/>
      <c r="C22" s="62"/>
      <c r="D22" s="62"/>
      <c r="E22" s="62"/>
      <c r="F22" s="62"/>
      <c r="G22" s="62"/>
    </row>
  </sheetData>
  <sheetProtection/>
  <mergeCells count="25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2:G22"/>
    <mergeCell ref="A6:A10"/>
    <mergeCell ref="A14:A21"/>
    <mergeCell ref="B15:B18"/>
    <mergeCell ref="B19:B20"/>
    <mergeCell ref="C19:C2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V22"/>
  <sheetViews>
    <sheetView tabSelected="1" workbookViewId="0" topLeftCell="A1">
      <selection activeCell="N37" sqref="N37"/>
    </sheetView>
  </sheetViews>
  <sheetFormatPr defaultColWidth="10.16015625" defaultRowHeight="11.25"/>
  <cols>
    <col min="1" max="1" width="10.83203125" style="1" customWidth="1"/>
    <col min="2" max="2" width="12.66015625" style="1" customWidth="1"/>
    <col min="3" max="3" width="13.5" style="1" customWidth="1"/>
    <col min="4" max="4" width="30" style="1" customWidth="1"/>
    <col min="5" max="5" width="16.66015625" style="1" customWidth="1"/>
    <col min="6" max="6" width="13.66015625" style="1" customWidth="1"/>
    <col min="7" max="7" width="12" style="1" customWidth="1"/>
    <col min="8" max="16384" width="10.16015625" style="1" customWidth="1"/>
  </cols>
  <sheetData>
    <row r="2" spans="1:7" ht="15">
      <c r="A2" s="2" t="s">
        <v>322</v>
      </c>
      <c r="B2" s="2"/>
      <c r="C2" s="2"/>
      <c r="D2" s="2"/>
      <c r="E2" s="2"/>
      <c r="F2" s="2"/>
      <c r="G2" s="2"/>
    </row>
    <row r="3" spans="1:7" ht="13.5">
      <c r="A3" s="3"/>
      <c r="B3" s="3"/>
      <c r="C3" s="3"/>
      <c r="D3" s="3"/>
      <c r="E3" s="3"/>
      <c r="F3" s="3"/>
      <c r="G3" s="3"/>
    </row>
    <row r="4" spans="1:7" ht="13.5">
      <c r="A4" s="4" t="s">
        <v>323</v>
      </c>
      <c r="B4" s="5"/>
      <c r="C4" s="5"/>
      <c r="D4" s="6" t="s">
        <v>298</v>
      </c>
      <c r="E4" s="6"/>
      <c r="F4" s="6"/>
      <c r="G4" s="6"/>
    </row>
    <row r="5" spans="1:7" ht="13.5">
      <c r="A5" s="7" t="s">
        <v>324</v>
      </c>
      <c r="B5" s="8"/>
      <c r="C5" s="9"/>
      <c r="D5" s="10" t="s">
        <v>411</v>
      </c>
      <c r="E5" s="11"/>
      <c r="F5" s="11"/>
      <c r="G5" s="12"/>
    </row>
    <row r="6" spans="1:7" ht="13.5">
      <c r="A6" s="13" t="s">
        <v>377</v>
      </c>
      <c r="B6" s="14" t="s">
        <v>327</v>
      </c>
      <c r="C6" s="15"/>
      <c r="D6" s="14">
        <v>30</v>
      </c>
      <c r="E6" s="14"/>
      <c r="F6" s="14"/>
      <c r="G6" s="15"/>
    </row>
    <row r="7" spans="1:7" ht="13.5">
      <c r="A7" s="16"/>
      <c r="B7" s="14" t="s">
        <v>328</v>
      </c>
      <c r="C7" s="15"/>
      <c r="D7" s="14"/>
      <c r="E7" s="14"/>
      <c r="F7" s="14"/>
      <c r="G7" s="15"/>
    </row>
    <row r="8" spans="1:7" ht="15">
      <c r="A8" s="16"/>
      <c r="B8" s="14" t="s">
        <v>329</v>
      </c>
      <c r="C8" s="15"/>
      <c r="D8" s="17"/>
      <c r="E8" s="18"/>
      <c r="F8" s="18"/>
      <c r="G8" s="19"/>
    </row>
    <row r="9" spans="1:7" ht="15">
      <c r="A9" s="16"/>
      <c r="B9" s="20" t="s">
        <v>330</v>
      </c>
      <c r="C9" s="21"/>
      <c r="D9" s="22">
        <v>30</v>
      </c>
      <c r="E9" s="23"/>
      <c r="F9" s="23"/>
      <c r="G9" s="24"/>
    </row>
    <row r="10" spans="1:11" ht="15">
      <c r="A10" s="25"/>
      <c r="B10" s="20" t="s">
        <v>331</v>
      </c>
      <c r="C10" s="21"/>
      <c r="D10" s="17"/>
      <c r="E10" s="18"/>
      <c r="F10" s="18"/>
      <c r="G10" s="19"/>
      <c r="K10" s="1" t="s">
        <v>25</v>
      </c>
    </row>
    <row r="11" spans="1:7" ht="13.5">
      <c r="A11" s="26" t="s">
        <v>332</v>
      </c>
      <c r="B11" s="20" t="s">
        <v>412</v>
      </c>
      <c r="C11" s="27"/>
      <c r="D11" s="27"/>
      <c r="E11" s="27"/>
      <c r="F11" s="27"/>
      <c r="G11" s="21"/>
    </row>
    <row r="12" spans="1:7" ht="13.5">
      <c r="A12" s="26" t="s">
        <v>334</v>
      </c>
      <c r="B12" s="20" t="s">
        <v>413</v>
      </c>
      <c r="C12" s="27"/>
      <c r="D12" s="27"/>
      <c r="E12" s="27"/>
      <c r="F12" s="27"/>
      <c r="G12" s="21"/>
    </row>
    <row r="13" spans="1:7" ht="27">
      <c r="A13" s="26" t="s">
        <v>336</v>
      </c>
      <c r="B13" s="20" t="s">
        <v>414</v>
      </c>
      <c r="C13" s="27"/>
      <c r="D13" s="27"/>
      <c r="E13" s="27"/>
      <c r="F13" s="27"/>
      <c r="G13" s="21"/>
    </row>
    <row r="14" spans="1:7" ht="13.5">
      <c r="A14" s="13" t="s">
        <v>338</v>
      </c>
      <c r="B14" s="14" t="s">
        <v>339</v>
      </c>
      <c r="C14" s="14" t="s">
        <v>340</v>
      </c>
      <c r="D14" s="14" t="s">
        <v>341</v>
      </c>
      <c r="E14" s="14" t="s">
        <v>308</v>
      </c>
      <c r="F14" s="14" t="s">
        <v>342</v>
      </c>
      <c r="G14" s="14" t="s">
        <v>343</v>
      </c>
    </row>
    <row r="15" spans="1:256" ht="13.5">
      <c r="A15" s="28"/>
      <c r="B15" s="14" t="s">
        <v>344</v>
      </c>
      <c r="C15" s="13" t="s">
        <v>345</v>
      </c>
      <c r="D15" s="14" t="s">
        <v>415</v>
      </c>
      <c r="E15" s="14">
        <v>14</v>
      </c>
      <c r="F15" s="14" t="s">
        <v>382</v>
      </c>
      <c r="G15" s="14">
        <v>15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ht="13.5">
      <c r="A16" s="28"/>
      <c r="B16" s="14"/>
      <c r="C16" s="13" t="s">
        <v>348</v>
      </c>
      <c r="D16" s="14" t="s">
        <v>349</v>
      </c>
      <c r="E16" s="14">
        <v>100</v>
      </c>
      <c r="F16" s="14" t="s">
        <v>310</v>
      </c>
      <c r="G16" s="14">
        <v>20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13.5">
      <c r="A17" s="28"/>
      <c r="B17" s="14"/>
      <c r="C17" s="13" t="s">
        <v>350</v>
      </c>
      <c r="D17" s="14" t="s">
        <v>351</v>
      </c>
      <c r="E17" s="14">
        <v>60</v>
      </c>
      <c r="F17" s="14" t="s">
        <v>352</v>
      </c>
      <c r="G17" s="14">
        <v>10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13.5">
      <c r="A18" s="28"/>
      <c r="B18" s="14"/>
      <c r="C18" s="13" t="s">
        <v>355</v>
      </c>
      <c r="D18" s="14" t="s">
        <v>416</v>
      </c>
      <c r="E18" s="14">
        <v>30</v>
      </c>
      <c r="F18" s="14" t="s">
        <v>417</v>
      </c>
      <c r="G18" s="14">
        <v>10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ht="13.5">
      <c r="A19" s="28"/>
      <c r="B19" s="14" t="s">
        <v>358</v>
      </c>
      <c r="C19" s="14" t="s">
        <v>359</v>
      </c>
      <c r="D19" s="14" t="s">
        <v>387</v>
      </c>
      <c r="E19" s="14">
        <v>100</v>
      </c>
      <c r="F19" s="14" t="s">
        <v>310</v>
      </c>
      <c r="G19" s="14">
        <v>20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13.5">
      <c r="A20" s="28"/>
      <c r="B20" s="14" t="s">
        <v>362</v>
      </c>
      <c r="C20" s="13" t="s">
        <v>320</v>
      </c>
      <c r="D20" s="14" t="s">
        <v>389</v>
      </c>
      <c r="E20" s="14">
        <v>95</v>
      </c>
      <c r="F20" s="14" t="s">
        <v>310</v>
      </c>
      <c r="G20" s="14">
        <v>15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13.5">
      <c r="A21" s="28"/>
      <c r="B21" s="14"/>
      <c r="C21" s="28"/>
      <c r="D21" s="14" t="s">
        <v>390</v>
      </c>
      <c r="E21" s="14">
        <v>95</v>
      </c>
      <c r="F21" s="14" t="s">
        <v>310</v>
      </c>
      <c r="G21" s="14">
        <v>10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7" ht="13.5">
      <c r="A22" s="30" t="s">
        <v>364</v>
      </c>
      <c r="B22" s="30"/>
      <c r="C22" s="30"/>
      <c r="D22" s="30"/>
      <c r="E22" s="30"/>
      <c r="F22" s="30"/>
      <c r="G22" s="30"/>
    </row>
  </sheetData>
  <sheetProtection/>
  <mergeCells count="25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2:G22"/>
    <mergeCell ref="A6:A10"/>
    <mergeCell ref="A14:A21"/>
    <mergeCell ref="B15:B18"/>
    <mergeCell ref="B20:B21"/>
    <mergeCell ref="C20:C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25" sqref="J2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102" customWidth="1"/>
    <col min="6" max="6" width="18.33203125" style="0" customWidth="1"/>
    <col min="7" max="7" width="20" style="0" customWidth="1"/>
    <col min="8" max="8" width="12.66015625" style="0" bestFit="1" customWidth="1"/>
  </cols>
  <sheetData>
    <row r="1" ht="13.5">
      <c r="A1" s="270" t="s">
        <v>0</v>
      </c>
    </row>
    <row r="2" spans="1:10" ht="30" customHeight="1">
      <c r="A2" s="104" t="s">
        <v>1</v>
      </c>
      <c r="B2" s="104"/>
      <c r="C2" s="104"/>
      <c r="D2" s="104"/>
      <c r="E2" s="104"/>
      <c r="F2" s="104"/>
      <c r="G2" s="101"/>
      <c r="H2" s="101"/>
      <c r="I2" s="101"/>
      <c r="J2" s="101"/>
    </row>
    <row r="3" ht="11.25"/>
    <row r="4" spans="5:6" ht="11.25">
      <c r="E4" s="271" t="s">
        <v>2</v>
      </c>
      <c r="F4" s="271"/>
    </row>
    <row r="5" spans="1:9" ht="23.25" customHeight="1">
      <c r="A5" s="105" t="s">
        <v>3</v>
      </c>
      <c r="B5" s="106" t="s">
        <v>3</v>
      </c>
      <c r="C5" s="272" t="s">
        <v>4</v>
      </c>
      <c r="D5" s="272"/>
      <c r="E5" s="272"/>
      <c r="F5" s="272"/>
      <c r="G5" s="272"/>
      <c r="I5" s="276"/>
    </row>
    <row r="6" spans="1:7" ht="12" customHeight="1">
      <c r="A6" s="110" t="s">
        <v>5</v>
      </c>
      <c r="B6" s="96" t="s">
        <v>6</v>
      </c>
      <c r="C6" s="96" t="s">
        <v>7</v>
      </c>
      <c r="D6" s="272" t="s">
        <v>6</v>
      </c>
      <c r="E6" s="272"/>
      <c r="F6" s="272"/>
      <c r="G6" s="272"/>
    </row>
    <row r="7" spans="1:7" ht="12">
      <c r="A7" s="110" t="s">
        <v>5</v>
      </c>
      <c r="B7" s="96" t="s">
        <v>8</v>
      </c>
      <c r="C7" s="96" t="s">
        <v>7</v>
      </c>
      <c r="D7" s="272" t="s">
        <v>9</v>
      </c>
      <c r="E7" s="112" t="s">
        <v>10</v>
      </c>
      <c r="F7" s="96" t="s">
        <v>11</v>
      </c>
      <c r="G7" s="96" t="s">
        <v>12</v>
      </c>
    </row>
    <row r="8" spans="1:7" ht="12">
      <c r="A8" s="139" t="s">
        <v>13</v>
      </c>
      <c r="B8" s="99">
        <f>SUM(B9:B11)</f>
        <v>1307.69</v>
      </c>
      <c r="C8" s="139" t="s">
        <v>14</v>
      </c>
      <c r="D8" s="272"/>
      <c r="E8" s="112"/>
      <c r="F8" s="273"/>
      <c r="G8" s="96"/>
    </row>
    <row r="9" spans="1:8" ht="13.5" customHeight="1">
      <c r="A9" s="139" t="s">
        <v>10</v>
      </c>
      <c r="B9" s="99">
        <v>1307.69</v>
      </c>
      <c r="C9" s="137" t="s">
        <v>15</v>
      </c>
      <c r="D9" s="99">
        <f>SUM(E9:G9)</f>
        <v>348.19</v>
      </c>
      <c r="E9" s="274">
        <v>348.19</v>
      </c>
      <c r="F9" s="275"/>
      <c r="G9" s="91"/>
      <c r="H9" s="276"/>
    </row>
    <row r="10" spans="1:7" ht="13.5" customHeight="1">
      <c r="A10" s="139" t="s">
        <v>11</v>
      </c>
      <c r="B10" s="99"/>
      <c r="C10" s="137" t="s">
        <v>16</v>
      </c>
      <c r="D10" s="99">
        <f aca="true" t="shared" si="0" ref="D10:D32">SUM(E10:G10)</f>
        <v>0</v>
      </c>
      <c r="E10" s="274"/>
      <c r="F10" s="275"/>
      <c r="G10" s="91"/>
    </row>
    <row r="11" spans="1:7" ht="13.5" customHeight="1">
      <c r="A11" s="139" t="s">
        <v>12</v>
      </c>
      <c r="B11" s="99"/>
      <c r="C11" s="137" t="s">
        <v>17</v>
      </c>
      <c r="D11" s="99">
        <f t="shared" si="0"/>
        <v>3</v>
      </c>
      <c r="E11" s="274">
        <v>3</v>
      </c>
      <c r="F11" s="275"/>
      <c r="G11" s="91"/>
    </row>
    <row r="12" spans="1:7" ht="13.5" customHeight="1">
      <c r="A12" s="139"/>
      <c r="B12" s="99"/>
      <c r="C12" s="137" t="s">
        <v>18</v>
      </c>
      <c r="D12" s="99">
        <f t="shared" si="0"/>
        <v>0</v>
      </c>
      <c r="E12" s="274"/>
      <c r="F12" s="275"/>
      <c r="G12" s="91"/>
    </row>
    <row r="13" spans="1:7" ht="13.5" customHeight="1">
      <c r="A13" s="139"/>
      <c r="B13" s="99"/>
      <c r="C13" s="137" t="s">
        <v>19</v>
      </c>
      <c r="D13" s="99">
        <f t="shared" si="0"/>
        <v>0</v>
      </c>
      <c r="E13" s="274"/>
      <c r="F13" s="275"/>
      <c r="G13" s="91"/>
    </row>
    <row r="14" spans="1:7" ht="13.5" customHeight="1">
      <c r="A14" s="139"/>
      <c r="B14" s="99"/>
      <c r="C14" s="137" t="s">
        <v>20</v>
      </c>
      <c r="D14" s="99">
        <f t="shared" si="0"/>
        <v>0</v>
      </c>
      <c r="E14" s="274"/>
      <c r="F14" s="275"/>
      <c r="G14" s="91"/>
    </row>
    <row r="15" spans="1:7" ht="13.5" customHeight="1">
      <c r="A15" s="139"/>
      <c r="B15" s="99"/>
      <c r="C15" s="137" t="s">
        <v>21</v>
      </c>
      <c r="D15" s="99">
        <f t="shared" si="0"/>
        <v>36.32</v>
      </c>
      <c r="E15" s="274">
        <v>36.32</v>
      </c>
      <c r="F15" s="275"/>
      <c r="G15" s="91"/>
    </row>
    <row r="16" spans="1:7" ht="13.5" customHeight="1">
      <c r="A16" s="139"/>
      <c r="B16" s="99"/>
      <c r="C16" s="137" t="s">
        <v>22</v>
      </c>
      <c r="D16" s="99">
        <f t="shared" si="0"/>
        <v>199</v>
      </c>
      <c r="E16" s="274">
        <v>199</v>
      </c>
      <c r="F16" s="275"/>
      <c r="G16" s="91"/>
    </row>
    <row r="17" spans="1:7" ht="13.5" customHeight="1">
      <c r="A17" s="139"/>
      <c r="B17" s="99"/>
      <c r="C17" s="137" t="s">
        <v>23</v>
      </c>
      <c r="D17" s="99">
        <f t="shared" si="0"/>
        <v>54.3</v>
      </c>
      <c r="E17" s="274">
        <v>54.3</v>
      </c>
      <c r="F17" s="275"/>
      <c r="G17" s="91"/>
    </row>
    <row r="18" spans="1:7" ht="13.5" customHeight="1">
      <c r="A18" s="139"/>
      <c r="B18" s="99"/>
      <c r="C18" s="137" t="s">
        <v>24</v>
      </c>
      <c r="D18" s="99" t="s">
        <v>25</v>
      </c>
      <c r="E18" s="274"/>
      <c r="F18" s="275"/>
      <c r="G18" s="91"/>
    </row>
    <row r="19" spans="1:7" ht="13.5" customHeight="1">
      <c r="A19" s="139"/>
      <c r="B19" s="99"/>
      <c r="C19" s="137" t="s">
        <v>26</v>
      </c>
      <c r="D19" s="99">
        <f t="shared" si="0"/>
        <v>30</v>
      </c>
      <c r="E19" s="274">
        <v>30</v>
      </c>
      <c r="F19" s="275"/>
      <c r="G19" s="91"/>
    </row>
    <row r="20" spans="1:7" ht="13.5" customHeight="1">
      <c r="A20" s="139"/>
      <c r="B20" s="99"/>
      <c r="C20" s="137" t="s">
        <v>27</v>
      </c>
      <c r="D20" s="99">
        <f t="shared" si="0"/>
        <v>575.78</v>
      </c>
      <c r="E20" s="274">
        <v>575.78</v>
      </c>
      <c r="F20" s="275"/>
      <c r="G20" s="91"/>
    </row>
    <row r="21" spans="1:7" ht="13.5" customHeight="1">
      <c r="A21" s="139"/>
      <c r="B21" s="99"/>
      <c r="C21" s="137" t="s">
        <v>28</v>
      </c>
      <c r="D21" s="99">
        <f t="shared" si="0"/>
        <v>0</v>
      </c>
      <c r="E21" s="274"/>
      <c r="F21" s="275"/>
      <c r="G21" s="91"/>
    </row>
    <row r="22" spans="1:7" ht="13.5" customHeight="1">
      <c r="A22" s="139"/>
      <c r="B22" s="99"/>
      <c r="C22" s="137" t="s">
        <v>29</v>
      </c>
      <c r="D22" s="99">
        <f t="shared" si="0"/>
        <v>0</v>
      </c>
      <c r="E22" s="274"/>
      <c r="F22" s="275"/>
      <c r="G22" s="91"/>
    </row>
    <row r="23" spans="1:7" ht="13.5" customHeight="1">
      <c r="A23" s="139"/>
      <c r="B23" s="140"/>
      <c r="C23" s="137" t="s">
        <v>30</v>
      </c>
      <c r="D23" s="99">
        <f t="shared" si="0"/>
        <v>0</v>
      </c>
      <c r="E23" s="274"/>
      <c r="F23" s="275"/>
      <c r="G23" s="91"/>
    </row>
    <row r="24" spans="1:7" ht="13.5" customHeight="1">
      <c r="A24" s="139"/>
      <c r="B24" s="140"/>
      <c r="C24" s="137" t="s">
        <v>31</v>
      </c>
      <c r="D24" s="99">
        <f t="shared" si="0"/>
        <v>0</v>
      </c>
      <c r="E24" s="274"/>
      <c r="F24" s="275"/>
      <c r="G24" s="91"/>
    </row>
    <row r="25" spans="1:7" ht="13.5" customHeight="1">
      <c r="A25" s="139"/>
      <c r="B25" s="140"/>
      <c r="C25" s="137" t="s">
        <v>32</v>
      </c>
      <c r="D25" s="99">
        <f t="shared" si="0"/>
        <v>0</v>
      </c>
      <c r="E25" s="274"/>
      <c r="F25" s="275"/>
      <c r="G25" s="91"/>
    </row>
    <row r="26" spans="1:7" ht="13.5" customHeight="1">
      <c r="A26" s="139"/>
      <c r="B26" s="140"/>
      <c r="C26" s="141" t="s">
        <v>33</v>
      </c>
      <c r="D26" s="99">
        <f t="shared" si="0"/>
        <v>0</v>
      </c>
      <c r="E26" s="274"/>
      <c r="F26" s="275"/>
      <c r="G26" s="91"/>
    </row>
    <row r="27" spans="1:7" ht="13.5" customHeight="1">
      <c r="A27" s="139"/>
      <c r="B27" s="140"/>
      <c r="C27" s="141" t="s">
        <v>34</v>
      </c>
      <c r="D27" s="99">
        <f t="shared" si="0"/>
        <v>61.1</v>
      </c>
      <c r="E27" s="274">
        <v>61.1</v>
      </c>
      <c r="F27" s="275"/>
      <c r="G27" s="91"/>
    </row>
    <row r="28" spans="1:7" ht="13.5" customHeight="1">
      <c r="A28" s="277"/>
      <c r="B28" s="99"/>
      <c r="C28" s="141" t="s">
        <v>35</v>
      </c>
      <c r="D28" s="99">
        <f t="shared" si="0"/>
        <v>0</v>
      </c>
      <c r="E28" s="274"/>
      <c r="F28" s="275"/>
      <c r="G28" s="91"/>
    </row>
    <row r="29" spans="1:7" ht="13.5" customHeight="1">
      <c r="A29" s="277"/>
      <c r="B29" s="99"/>
      <c r="C29" s="141" t="s">
        <v>36</v>
      </c>
      <c r="D29" s="99">
        <f t="shared" si="0"/>
        <v>0</v>
      </c>
      <c r="E29" s="274"/>
      <c r="F29" s="275"/>
      <c r="G29" s="91"/>
    </row>
    <row r="30" spans="1:7" ht="13.5" customHeight="1">
      <c r="A30" s="139"/>
      <c r="B30" s="140"/>
      <c r="C30" s="141" t="s">
        <v>37</v>
      </c>
      <c r="D30" s="99">
        <f t="shared" si="0"/>
        <v>0</v>
      </c>
      <c r="E30" s="274"/>
      <c r="F30" s="275"/>
      <c r="G30" s="91"/>
    </row>
    <row r="31" spans="1:7" ht="13.5" customHeight="1">
      <c r="A31" s="139" t="s">
        <v>38</v>
      </c>
      <c r="B31" s="99">
        <f>SUM(B32:B34)</f>
        <v>0</v>
      </c>
      <c r="C31" s="141" t="s">
        <v>39</v>
      </c>
      <c r="D31" s="99">
        <f t="shared" si="0"/>
        <v>0</v>
      </c>
      <c r="E31" s="274"/>
      <c r="F31" s="275"/>
      <c r="G31" s="91"/>
    </row>
    <row r="32" spans="1:7" ht="13.5" customHeight="1">
      <c r="A32" s="278" t="s">
        <v>40</v>
      </c>
      <c r="B32" s="279"/>
      <c r="C32" s="141" t="s">
        <v>41</v>
      </c>
      <c r="D32" s="99">
        <f t="shared" si="0"/>
        <v>0</v>
      </c>
      <c r="E32" s="274"/>
      <c r="F32" s="275"/>
      <c r="G32" s="91"/>
    </row>
    <row r="33" spans="1:7" ht="13.5" customHeight="1">
      <c r="A33" s="278" t="s">
        <v>42</v>
      </c>
      <c r="B33" s="279"/>
      <c r="C33" s="280" t="s">
        <v>43</v>
      </c>
      <c r="D33" s="279">
        <f>SUM(E34:F34)</f>
        <v>0</v>
      </c>
      <c r="E33" s="274"/>
      <c r="F33" s="99">
        <f>SUM(F9:F32)</f>
        <v>0</v>
      </c>
      <c r="G33" s="99">
        <f>SUM(G9:G32)</f>
        <v>0</v>
      </c>
    </row>
    <row r="34" spans="1:7" ht="13.5" customHeight="1">
      <c r="A34" s="278" t="s">
        <v>12</v>
      </c>
      <c r="B34" s="279"/>
      <c r="C34" s="91"/>
      <c r="D34" s="91"/>
      <c r="E34" s="281"/>
      <c r="F34" s="282"/>
      <c r="G34" s="91"/>
    </row>
    <row r="35" spans="1:7" ht="13.5" customHeight="1">
      <c r="A35" s="283" t="s">
        <v>44</v>
      </c>
      <c r="B35" s="151">
        <f>B9+B31</f>
        <v>1307.69</v>
      </c>
      <c r="C35" s="284" t="s">
        <v>45</v>
      </c>
      <c r="D35" s="99">
        <f>SUM(E36:F36)</f>
        <v>0</v>
      </c>
      <c r="E35" s="285">
        <v>1307.69</v>
      </c>
      <c r="F35" s="151">
        <f>F33</f>
        <v>0</v>
      </c>
      <c r="G35" s="151">
        <f>G33</f>
        <v>0</v>
      </c>
    </row>
    <row r="36" ht="30" customHeight="1">
      <c r="A36" s="153" t="s">
        <v>46</v>
      </c>
    </row>
    <row r="37" ht="16.5" customHeight="1">
      <c r="A37" s="156" t="s">
        <v>47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Zeros="0" workbookViewId="0" topLeftCell="A11">
      <selection activeCell="J9" sqref="J9"/>
    </sheetView>
  </sheetViews>
  <sheetFormatPr defaultColWidth="9.16015625" defaultRowHeight="12.75" customHeight="1"/>
  <cols>
    <col min="1" max="1" width="17.5" style="102" customWidth="1"/>
    <col min="2" max="2" width="52.66015625" style="102" customWidth="1"/>
    <col min="3" max="5" width="21.5" style="102" customWidth="1"/>
    <col min="6" max="6" width="12.5" style="102" bestFit="1" customWidth="1"/>
    <col min="7" max="16384" width="9.16015625" style="102" customWidth="1"/>
  </cols>
  <sheetData>
    <row r="1" spans="1:5" ht="14.25" customHeight="1">
      <c r="A1" s="246" t="s">
        <v>48</v>
      </c>
      <c r="B1" s="247"/>
      <c r="C1" s="247"/>
      <c r="D1" s="247"/>
      <c r="E1" s="247"/>
    </row>
    <row r="2" spans="1:10" ht="54" customHeight="1">
      <c r="A2" s="248" t="s">
        <v>49</v>
      </c>
      <c r="B2" s="249"/>
      <c r="C2" s="249"/>
      <c r="D2" s="249"/>
      <c r="E2" s="249"/>
      <c r="F2" s="250"/>
      <c r="J2" s="269">
        <f>D6-H2</f>
        <v>925.6</v>
      </c>
    </row>
    <row r="3" spans="2:5" s="244" customFormat="1" ht="23.25" customHeight="1">
      <c r="B3" s="251" t="s">
        <v>2</v>
      </c>
      <c r="C3" s="251"/>
      <c r="D3" s="251"/>
      <c r="E3" s="251"/>
    </row>
    <row r="4" spans="1:5" s="245" customFormat="1" ht="20.25" customHeight="1">
      <c r="A4" s="252" t="s">
        <v>50</v>
      </c>
      <c r="B4" s="253" t="s">
        <v>51</v>
      </c>
      <c r="C4" s="254" t="s">
        <v>6</v>
      </c>
      <c r="D4" s="255"/>
      <c r="E4" s="256"/>
    </row>
    <row r="5" spans="1:5" s="245" customFormat="1" ht="20.25" customHeight="1">
      <c r="A5" s="257"/>
      <c r="B5" s="258"/>
      <c r="C5" s="227" t="s">
        <v>52</v>
      </c>
      <c r="D5" s="227" t="s">
        <v>53</v>
      </c>
      <c r="E5" s="259" t="s">
        <v>54</v>
      </c>
    </row>
    <row r="6" spans="1:5" s="245" customFormat="1" ht="20.25" customHeight="1">
      <c r="A6" s="260"/>
      <c r="B6" s="235" t="s">
        <v>52</v>
      </c>
      <c r="C6" s="261">
        <f>D6+E6</f>
        <v>1307.69</v>
      </c>
      <c r="D6" s="261">
        <f>D7+D16+D19+D22+D30+D37+D40+D48</f>
        <v>925.6</v>
      </c>
      <c r="E6" s="262">
        <f>E7+E22+E30+E40</f>
        <v>382.09000000000003</v>
      </c>
    </row>
    <row r="7" spans="1:5" s="245" customFormat="1" ht="20.25" customHeight="1">
      <c r="A7" s="232">
        <v>201</v>
      </c>
      <c r="B7" s="263" t="s">
        <v>55</v>
      </c>
      <c r="C7" s="261">
        <f>D7+E7</f>
        <v>361.9</v>
      </c>
      <c r="D7" s="264">
        <f>D8+D10+D12+D14-6</f>
        <v>324.51</v>
      </c>
      <c r="E7" s="265">
        <f>E10+E12</f>
        <v>37.39</v>
      </c>
    </row>
    <row r="8" spans="1:5" s="245" customFormat="1" ht="20.25" customHeight="1">
      <c r="A8" s="232">
        <v>20101</v>
      </c>
      <c r="B8" s="263" t="s">
        <v>56</v>
      </c>
      <c r="C8" s="261">
        <f aca="true" t="shared" si="0" ref="C8:C50">D8+E8</f>
        <v>16.36</v>
      </c>
      <c r="D8" s="264">
        <v>16.36</v>
      </c>
      <c r="E8" s="265"/>
    </row>
    <row r="9" spans="1:5" s="245" customFormat="1" ht="20.25" customHeight="1">
      <c r="A9" s="232">
        <v>2010101</v>
      </c>
      <c r="B9" s="263" t="s">
        <v>57</v>
      </c>
      <c r="C9" s="261">
        <f t="shared" si="0"/>
        <v>16.36</v>
      </c>
      <c r="D9" s="264">
        <v>16.36</v>
      </c>
      <c r="E9" s="265"/>
    </row>
    <row r="10" spans="1:5" s="245" customFormat="1" ht="20.25" customHeight="1">
      <c r="A10" s="232">
        <v>20136</v>
      </c>
      <c r="B10" s="263" t="s">
        <v>58</v>
      </c>
      <c r="C10" s="261">
        <f t="shared" si="0"/>
        <v>16.380000000000003</v>
      </c>
      <c r="D10" s="264">
        <v>5.99</v>
      </c>
      <c r="E10" s="265">
        <v>10.39</v>
      </c>
    </row>
    <row r="11" spans="1:5" s="245" customFormat="1" ht="20.25" customHeight="1">
      <c r="A11" s="232">
        <v>2013699</v>
      </c>
      <c r="B11" s="263" t="s">
        <v>58</v>
      </c>
      <c r="C11" s="261">
        <f t="shared" si="0"/>
        <v>16.380000000000003</v>
      </c>
      <c r="D11" s="264">
        <v>5.99</v>
      </c>
      <c r="E11" s="265">
        <v>10.39</v>
      </c>
    </row>
    <row r="12" spans="1:5" s="245" customFormat="1" ht="20.25" customHeight="1">
      <c r="A12" s="232">
        <v>20103</v>
      </c>
      <c r="B12" s="263" t="s">
        <v>59</v>
      </c>
      <c r="C12" s="261">
        <f t="shared" si="0"/>
        <v>269.66999999999996</v>
      </c>
      <c r="D12" s="264">
        <v>242.67</v>
      </c>
      <c r="E12" s="265">
        <v>27</v>
      </c>
    </row>
    <row r="13" spans="1:5" s="245" customFormat="1" ht="20.25" customHeight="1">
      <c r="A13" s="232">
        <v>2010301</v>
      </c>
      <c r="B13" s="263" t="s">
        <v>60</v>
      </c>
      <c r="C13" s="261">
        <f t="shared" si="0"/>
        <v>269.67</v>
      </c>
      <c r="D13" s="264">
        <f>269.67-27</f>
        <v>242.67000000000002</v>
      </c>
      <c r="E13" s="265">
        <v>27</v>
      </c>
    </row>
    <row r="14" spans="1:5" s="245" customFormat="1" ht="20.25" customHeight="1">
      <c r="A14" s="232">
        <v>20131</v>
      </c>
      <c r="B14" s="263" t="s">
        <v>61</v>
      </c>
      <c r="C14" s="261">
        <f t="shared" si="0"/>
        <v>65.49</v>
      </c>
      <c r="D14" s="264">
        <v>65.49</v>
      </c>
      <c r="E14" s="265"/>
    </row>
    <row r="15" spans="1:5" s="245" customFormat="1" ht="20.25" customHeight="1">
      <c r="A15" s="232">
        <v>2013101</v>
      </c>
      <c r="B15" s="263" t="s">
        <v>62</v>
      </c>
      <c r="C15" s="261">
        <f t="shared" si="0"/>
        <v>65.49</v>
      </c>
      <c r="D15" s="264">
        <v>65.49</v>
      </c>
      <c r="E15" s="265"/>
    </row>
    <row r="16" spans="1:5" s="245" customFormat="1" ht="20.25" customHeight="1">
      <c r="A16" s="232">
        <v>203</v>
      </c>
      <c r="B16" s="263" t="s">
        <v>63</v>
      </c>
      <c r="C16" s="261">
        <f t="shared" si="0"/>
        <v>3</v>
      </c>
      <c r="D16" s="264">
        <v>3</v>
      </c>
      <c r="E16" s="265"/>
    </row>
    <row r="17" spans="1:5" s="245" customFormat="1" ht="20.25" customHeight="1">
      <c r="A17" s="232">
        <v>20306</v>
      </c>
      <c r="B17" s="263" t="s">
        <v>64</v>
      </c>
      <c r="C17" s="261">
        <f t="shared" si="0"/>
        <v>3</v>
      </c>
      <c r="D17" s="264">
        <v>3</v>
      </c>
      <c r="E17" s="265"/>
    </row>
    <row r="18" spans="1:5" s="245" customFormat="1" ht="20.25" customHeight="1">
      <c r="A18" s="232">
        <v>2030607</v>
      </c>
      <c r="B18" s="263" t="s">
        <v>65</v>
      </c>
      <c r="C18" s="261">
        <f t="shared" si="0"/>
        <v>3</v>
      </c>
      <c r="D18" s="264">
        <v>3</v>
      </c>
      <c r="E18" s="265"/>
    </row>
    <row r="19" spans="1:5" s="245" customFormat="1" ht="20.25" customHeight="1">
      <c r="A19" s="232">
        <v>207</v>
      </c>
      <c r="B19" s="263" t="s">
        <v>66</v>
      </c>
      <c r="C19" s="261">
        <f t="shared" si="0"/>
        <v>36.32</v>
      </c>
      <c r="D19" s="264">
        <v>36.32</v>
      </c>
      <c r="E19" s="265"/>
    </row>
    <row r="20" spans="1:5" s="245" customFormat="1" ht="20.25" customHeight="1">
      <c r="A20" s="232">
        <v>20701</v>
      </c>
      <c r="B20" s="263" t="s">
        <v>67</v>
      </c>
      <c r="C20" s="261">
        <f t="shared" si="0"/>
        <v>36.32</v>
      </c>
      <c r="D20" s="264">
        <v>36.32</v>
      </c>
      <c r="E20" s="265"/>
    </row>
    <row r="21" spans="1:5" s="245" customFormat="1" ht="20.25" customHeight="1">
      <c r="A21" s="232">
        <v>2070109</v>
      </c>
      <c r="B21" s="263" t="s">
        <v>68</v>
      </c>
      <c r="C21" s="261">
        <v>36.32</v>
      </c>
      <c r="D21" s="264">
        <v>36.32</v>
      </c>
      <c r="E21" s="265"/>
    </row>
    <row r="22" spans="1:5" s="245" customFormat="1" ht="20.25" customHeight="1">
      <c r="A22" s="266">
        <v>208</v>
      </c>
      <c r="B22" s="267" t="s">
        <v>69</v>
      </c>
      <c r="C22" s="261">
        <f t="shared" si="0"/>
        <v>199.08999999999997</v>
      </c>
      <c r="D22" s="264">
        <v>142.54</v>
      </c>
      <c r="E22" s="268">
        <v>56.55</v>
      </c>
    </row>
    <row r="23" spans="1:5" s="245" customFormat="1" ht="20.25" customHeight="1">
      <c r="A23" s="266">
        <v>20801</v>
      </c>
      <c r="B23" s="267" t="s">
        <v>70</v>
      </c>
      <c r="C23" s="261">
        <f t="shared" si="0"/>
        <v>20.33</v>
      </c>
      <c r="D23" s="264">
        <v>20.33</v>
      </c>
      <c r="E23" s="268"/>
    </row>
    <row r="24" spans="1:5" s="245" customFormat="1" ht="20.25" customHeight="1">
      <c r="A24" s="266">
        <v>2080109</v>
      </c>
      <c r="B24" s="267" t="s">
        <v>71</v>
      </c>
      <c r="C24" s="261">
        <f t="shared" si="0"/>
        <v>20.33</v>
      </c>
      <c r="D24" s="264">
        <v>20.33</v>
      </c>
      <c r="E24" s="268"/>
    </row>
    <row r="25" spans="1:5" s="245" customFormat="1" ht="20.25" customHeight="1">
      <c r="A25" s="266">
        <v>20802</v>
      </c>
      <c r="B25" s="267" t="s">
        <v>72</v>
      </c>
      <c r="C25" s="261">
        <f t="shared" si="0"/>
        <v>56.55</v>
      </c>
      <c r="D25" s="264"/>
      <c r="E25" s="268">
        <v>56.55</v>
      </c>
    </row>
    <row r="26" spans="1:5" s="245" customFormat="1" ht="20.25" customHeight="1">
      <c r="A26" s="266">
        <v>2080208</v>
      </c>
      <c r="B26" s="267" t="s">
        <v>73</v>
      </c>
      <c r="C26" s="261">
        <f t="shared" si="0"/>
        <v>56.55</v>
      </c>
      <c r="D26" s="264"/>
      <c r="E26" s="268">
        <v>56.55</v>
      </c>
    </row>
    <row r="27" spans="1:5" s="245" customFormat="1" ht="20.25" customHeight="1">
      <c r="A27" s="266">
        <v>20805</v>
      </c>
      <c r="B27" s="267" t="s">
        <v>74</v>
      </c>
      <c r="C27" s="261">
        <f t="shared" si="0"/>
        <v>122.21</v>
      </c>
      <c r="D27" s="264">
        <v>122.21</v>
      </c>
      <c r="E27" s="268"/>
    </row>
    <row r="28" spans="1:5" s="245" customFormat="1" ht="20.25" customHeight="1">
      <c r="A28" s="266">
        <v>2080505</v>
      </c>
      <c r="B28" s="267" t="s">
        <v>75</v>
      </c>
      <c r="C28" s="261">
        <f t="shared" si="0"/>
        <v>81.47</v>
      </c>
      <c r="D28" s="264">
        <v>81.47</v>
      </c>
      <c r="E28" s="268"/>
    </row>
    <row r="29" spans="1:5" s="245" customFormat="1" ht="20.25" customHeight="1">
      <c r="A29" s="266">
        <v>2080506</v>
      </c>
      <c r="B29" s="267" t="s">
        <v>76</v>
      </c>
      <c r="C29" s="261">
        <f t="shared" si="0"/>
        <v>40.73</v>
      </c>
      <c r="D29" s="264">
        <v>40.73</v>
      </c>
      <c r="E29" s="268"/>
    </row>
    <row r="30" spans="1:5" s="245" customFormat="1" ht="20.25" customHeight="1">
      <c r="A30" s="266">
        <v>210</v>
      </c>
      <c r="B30" s="267" t="s">
        <v>77</v>
      </c>
      <c r="C30" s="261">
        <f t="shared" si="0"/>
        <v>54.300000000000004</v>
      </c>
      <c r="D30" s="264">
        <v>52.45</v>
      </c>
      <c r="E30" s="268">
        <v>1.85</v>
      </c>
    </row>
    <row r="31" spans="1:5" s="245" customFormat="1" ht="20.25" customHeight="1">
      <c r="A31" s="266">
        <v>21001</v>
      </c>
      <c r="B31" s="267" t="s">
        <v>78</v>
      </c>
      <c r="C31" s="261">
        <f t="shared" si="0"/>
        <v>1.85</v>
      </c>
      <c r="D31" s="264"/>
      <c r="E31" s="268">
        <v>1.85</v>
      </c>
    </row>
    <row r="32" spans="1:5" s="245" customFormat="1" ht="20.25" customHeight="1">
      <c r="A32" s="266">
        <v>2100199</v>
      </c>
      <c r="B32" s="267" t="s">
        <v>79</v>
      </c>
      <c r="C32" s="261">
        <f t="shared" si="0"/>
        <v>1.85</v>
      </c>
      <c r="D32" s="264"/>
      <c r="E32" s="268">
        <v>1.85</v>
      </c>
    </row>
    <row r="33" spans="1:5" s="245" customFormat="1" ht="20.25" customHeight="1">
      <c r="A33" s="266">
        <v>21011</v>
      </c>
      <c r="B33" s="267" t="s">
        <v>80</v>
      </c>
      <c r="C33" s="261">
        <f t="shared" si="0"/>
        <v>52.45</v>
      </c>
      <c r="D33" s="264">
        <v>52.45</v>
      </c>
      <c r="E33" s="268"/>
    </row>
    <row r="34" spans="1:5" s="245" customFormat="1" ht="20.25" customHeight="1">
      <c r="A34" s="266">
        <v>2101101</v>
      </c>
      <c r="B34" s="267" t="s">
        <v>81</v>
      </c>
      <c r="C34" s="261">
        <f t="shared" si="0"/>
        <v>30.1</v>
      </c>
      <c r="D34" s="264">
        <v>30.1</v>
      </c>
      <c r="E34" s="268"/>
    </row>
    <row r="35" spans="1:5" s="245" customFormat="1" ht="20.25" customHeight="1">
      <c r="A35" s="266">
        <v>2101102</v>
      </c>
      <c r="B35" s="267" t="s">
        <v>82</v>
      </c>
      <c r="C35" s="261">
        <f t="shared" si="0"/>
        <v>20.81</v>
      </c>
      <c r="D35" s="264">
        <v>20.81</v>
      </c>
      <c r="E35" s="268"/>
    </row>
    <row r="36" spans="1:5" s="245" customFormat="1" ht="20.25" customHeight="1">
      <c r="A36" s="266">
        <v>2101199</v>
      </c>
      <c r="B36" s="267" t="s">
        <v>83</v>
      </c>
      <c r="C36" s="261">
        <f t="shared" si="0"/>
        <v>1.53</v>
      </c>
      <c r="D36" s="264">
        <v>1.53</v>
      </c>
      <c r="E36" s="268"/>
    </row>
    <row r="37" spans="1:5" s="245" customFormat="1" ht="20.25" customHeight="1">
      <c r="A37" s="266">
        <v>212</v>
      </c>
      <c r="B37" s="267" t="s">
        <v>84</v>
      </c>
      <c r="C37" s="261">
        <f t="shared" si="0"/>
        <v>30</v>
      </c>
      <c r="D37" s="264">
        <v>30</v>
      </c>
      <c r="E37" s="268"/>
    </row>
    <row r="38" spans="1:5" s="245" customFormat="1" ht="20.25" customHeight="1">
      <c r="A38" s="266">
        <v>21205</v>
      </c>
      <c r="B38" s="267" t="s">
        <v>85</v>
      </c>
      <c r="C38" s="261">
        <f t="shared" si="0"/>
        <v>30</v>
      </c>
      <c r="D38" s="264">
        <v>30</v>
      </c>
      <c r="E38" s="268"/>
    </row>
    <row r="39" spans="1:5" s="245" customFormat="1" ht="20.25" customHeight="1">
      <c r="A39" s="266">
        <v>210501</v>
      </c>
      <c r="B39" s="267" t="s">
        <v>85</v>
      </c>
      <c r="C39" s="261">
        <f t="shared" si="0"/>
        <v>30</v>
      </c>
      <c r="D39" s="264">
        <v>30</v>
      </c>
      <c r="E39" s="268"/>
    </row>
    <row r="40" spans="1:5" s="245" customFormat="1" ht="18.75" customHeight="1">
      <c r="A40" s="266">
        <v>213</v>
      </c>
      <c r="B40" s="267" t="s">
        <v>86</v>
      </c>
      <c r="C40" s="261">
        <f t="shared" si="0"/>
        <v>561.97</v>
      </c>
      <c r="D40" s="264">
        <v>275.67</v>
      </c>
      <c r="E40" s="268">
        <v>286.3</v>
      </c>
    </row>
    <row r="41" spans="1:5" s="245" customFormat="1" ht="20.25" customHeight="1">
      <c r="A41" s="266">
        <v>21301</v>
      </c>
      <c r="B41" s="267" t="s">
        <v>87</v>
      </c>
      <c r="C41" s="261">
        <f t="shared" si="0"/>
        <v>275.67</v>
      </c>
      <c r="D41" s="264">
        <v>275.67</v>
      </c>
      <c r="E41" s="268"/>
    </row>
    <row r="42" spans="1:5" s="245" customFormat="1" ht="20.25" customHeight="1">
      <c r="A42" s="266">
        <v>2130152</v>
      </c>
      <c r="B42" s="267" t="s">
        <v>88</v>
      </c>
      <c r="C42" s="261">
        <f t="shared" si="0"/>
        <v>18.32</v>
      </c>
      <c r="D42" s="264">
        <v>18.32</v>
      </c>
      <c r="E42" s="268"/>
    </row>
    <row r="43" spans="1:6" s="245" customFormat="1" ht="20.25" customHeight="1">
      <c r="A43" s="266">
        <v>2130104</v>
      </c>
      <c r="B43" s="267" t="s">
        <v>89</v>
      </c>
      <c r="C43" s="261">
        <f t="shared" si="0"/>
        <v>257.35</v>
      </c>
      <c r="D43" s="264">
        <v>257.35</v>
      </c>
      <c r="E43" s="268"/>
      <c r="F43" s="245">
        <v>28.8</v>
      </c>
    </row>
    <row r="44" spans="1:5" s="245" customFormat="1" ht="20.25" customHeight="1">
      <c r="A44" s="266">
        <v>21305</v>
      </c>
      <c r="B44" s="267" t="s">
        <v>90</v>
      </c>
      <c r="C44" s="261">
        <f t="shared" si="0"/>
        <v>15</v>
      </c>
      <c r="D44" s="264"/>
      <c r="E44" s="268">
        <v>15</v>
      </c>
    </row>
    <row r="45" spans="1:5" s="245" customFormat="1" ht="20.25" customHeight="1">
      <c r="A45" s="266">
        <v>2130599</v>
      </c>
      <c r="B45" s="267" t="s">
        <v>91</v>
      </c>
      <c r="C45" s="261">
        <f t="shared" si="0"/>
        <v>15</v>
      </c>
      <c r="D45" s="264"/>
      <c r="E45" s="268">
        <v>15</v>
      </c>
    </row>
    <row r="46" spans="1:5" s="245" customFormat="1" ht="20.25" customHeight="1">
      <c r="A46" s="266">
        <v>21307</v>
      </c>
      <c r="B46" s="267" t="s">
        <v>92</v>
      </c>
      <c r="C46" s="261">
        <f t="shared" si="0"/>
        <v>271.3</v>
      </c>
      <c r="D46" s="264"/>
      <c r="E46" s="268">
        <v>271.3</v>
      </c>
    </row>
    <row r="47" spans="1:5" s="245" customFormat="1" ht="20.25" customHeight="1">
      <c r="A47" s="266">
        <v>2130705</v>
      </c>
      <c r="B47" s="267" t="s">
        <v>93</v>
      </c>
      <c r="C47" s="261">
        <f t="shared" si="0"/>
        <v>271.3</v>
      </c>
      <c r="D47" s="264"/>
      <c r="E47" s="268">
        <v>271.3</v>
      </c>
    </row>
    <row r="48" spans="1:5" s="245" customFormat="1" ht="20.25" customHeight="1">
      <c r="A48" s="266">
        <v>221</v>
      </c>
      <c r="B48" s="267" t="s">
        <v>94</v>
      </c>
      <c r="C48" s="261">
        <f t="shared" si="0"/>
        <v>61.11</v>
      </c>
      <c r="D48" s="264">
        <v>61.11</v>
      </c>
      <c r="E48" s="268"/>
    </row>
    <row r="49" spans="1:5" s="245" customFormat="1" ht="20.25" customHeight="1">
      <c r="A49" s="266">
        <v>22102</v>
      </c>
      <c r="B49" s="267" t="s">
        <v>95</v>
      </c>
      <c r="C49" s="261">
        <f t="shared" si="0"/>
        <v>61.11</v>
      </c>
      <c r="D49" s="264">
        <v>61.11</v>
      </c>
      <c r="E49" s="268"/>
    </row>
    <row r="50" spans="1:5" s="245" customFormat="1" ht="20.25" customHeight="1">
      <c r="A50" s="266">
        <v>2210201</v>
      </c>
      <c r="B50" s="267" t="s">
        <v>96</v>
      </c>
      <c r="C50" s="261">
        <f t="shared" si="0"/>
        <v>61.11</v>
      </c>
      <c r="D50" s="264">
        <v>61.11</v>
      </c>
      <c r="E50" s="268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2" sqref="A2:F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102" customWidth="1"/>
    <col min="6" max="6" width="16.33203125" style="0" customWidth="1"/>
  </cols>
  <sheetData>
    <row r="1" spans="1:4" ht="18">
      <c r="A1" s="216" t="s">
        <v>97</v>
      </c>
      <c r="B1" s="164"/>
      <c r="C1" s="164"/>
      <c r="D1" s="164"/>
    </row>
    <row r="2" spans="1:6" ht="94.5" customHeight="1">
      <c r="A2" s="217" t="s">
        <v>98</v>
      </c>
      <c r="B2" s="217"/>
      <c r="C2" s="217"/>
      <c r="D2" s="217"/>
      <c r="E2" s="217"/>
      <c r="F2" s="217"/>
    </row>
    <row r="3" spans="1:6" ht="18.75">
      <c r="A3" s="218"/>
      <c r="B3" s="218"/>
      <c r="C3" s="197" t="s">
        <v>2</v>
      </c>
      <c r="D3" s="197"/>
      <c r="E3" s="197"/>
      <c r="F3" s="197"/>
    </row>
    <row r="4" spans="1:6" ht="18.75" customHeight="1">
      <c r="A4" s="219" t="s">
        <v>50</v>
      </c>
      <c r="B4" s="220"/>
      <c r="C4" s="221" t="s">
        <v>99</v>
      </c>
      <c r="D4" s="220" t="s">
        <v>100</v>
      </c>
      <c r="E4" s="220"/>
      <c r="F4" s="222"/>
    </row>
    <row r="5" spans="1:6" ht="23.25" customHeight="1">
      <c r="A5" s="223" t="s">
        <v>101</v>
      </c>
      <c r="B5" s="224" t="s">
        <v>102</v>
      </c>
      <c r="C5" s="225"/>
      <c r="D5" s="226" t="s">
        <v>52</v>
      </c>
      <c r="E5" s="227" t="s">
        <v>103</v>
      </c>
      <c r="F5" s="228" t="s">
        <v>104</v>
      </c>
    </row>
    <row r="6" spans="1:6" ht="23.25" customHeight="1">
      <c r="A6" s="223"/>
      <c r="B6" s="224"/>
      <c r="C6" s="225" t="s">
        <v>52</v>
      </c>
      <c r="D6" s="226">
        <f>E6+F6</f>
        <v>925.6</v>
      </c>
      <c r="E6" s="227">
        <f>E7+E20+E49</f>
        <v>874.1</v>
      </c>
      <c r="F6" s="229">
        <f>F20</f>
        <v>51.5</v>
      </c>
    </row>
    <row r="7" spans="1:6" ht="14.25">
      <c r="A7" s="175">
        <v>301</v>
      </c>
      <c r="B7" s="230"/>
      <c r="C7" s="231" t="s">
        <v>105</v>
      </c>
      <c r="D7" s="230">
        <f>E7</f>
        <v>847.14</v>
      </c>
      <c r="E7" s="119">
        <f>E8+E9+E10+E11+E12+E13+E14+E16+E17+E19</f>
        <v>847.14</v>
      </c>
      <c r="F7" s="91"/>
    </row>
    <row r="8" spans="1:6" s="102" customFormat="1" ht="18.75" customHeight="1">
      <c r="A8" s="232"/>
      <c r="B8" s="233">
        <v>30101</v>
      </c>
      <c r="C8" s="234" t="s">
        <v>106</v>
      </c>
      <c r="D8" s="235">
        <f aca="true" t="shared" si="0" ref="D8:D14">SUM(E8:F8)</f>
        <v>232.83</v>
      </c>
      <c r="E8" s="119">
        <f>252.83-20</f>
        <v>232.83</v>
      </c>
      <c r="F8" s="236"/>
    </row>
    <row r="9" spans="1:6" ht="14.25">
      <c r="A9" s="237"/>
      <c r="B9" s="238">
        <v>30102</v>
      </c>
      <c r="C9" s="239" t="s">
        <v>107</v>
      </c>
      <c r="D9" s="230">
        <f t="shared" si="0"/>
        <v>173.03</v>
      </c>
      <c r="E9" s="119">
        <f>186.03-13</f>
        <v>173.03</v>
      </c>
      <c r="F9" s="240"/>
    </row>
    <row r="10" spans="1:6" ht="14.25">
      <c r="A10" s="237"/>
      <c r="B10" s="238">
        <v>30103</v>
      </c>
      <c r="C10" s="239" t="s">
        <v>108</v>
      </c>
      <c r="D10" s="230">
        <f t="shared" si="0"/>
        <v>30.67</v>
      </c>
      <c r="E10" s="119">
        <v>30.67</v>
      </c>
      <c r="F10" s="240"/>
    </row>
    <row r="11" spans="1:6" ht="14.25">
      <c r="A11" s="237"/>
      <c r="B11" s="238">
        <v>30107</v>
      </c>
      <c r="C11" s="239" t="s">
        <v>109</v>
      </c>
      <c r="D11" s="230">
        <f t="shared" si="0"/>
        <v>113.73</v>
      </c>
      <c r="E11" s="119">
        <v>113.73</v>
      </c>
      <c r="F11" s="240"/>
    </row>
    <row r="12" spans="1:6" ht="14.25">
      <c r="A12" s="237"/>
      <c r="B12" s="238">
        <v>30108</v>
      </c>
      <c r="C12" s="239" t="s">
        <v>110</v>
      </c>
      <c r="D12" s="230">
        <f t="shared" si="0"/>
        <v>81.48</v>
      </c>
      <c r="E12" s="119">
        <v>81.48</v>
      </c>
      <c r="F12" s="240"/>
    </row>
    <row r="13" spans="1:6" ht="14.25">
      <c r="A13" s="175"/>
      <c r="B13" s="238">
        <v>30109</v>
      </c>
      <c r="C13" s="239" t="s">
        <v>111</v>
      </c>
      <c r="D13" s="230">
        <f t="shared" si="0"/>
        <v>40.74</v>
      </c>
      <c r="E13" s="119">
        <v>40.74</v>
      </c>
      <c r="F13" s="240"/>
    </row>
    <row r="14" spans="1:6" ht="14.25">
      <c r="A14" s="175"/>
      <c r="B14" s="238">
        <v>30110</v>
      </c>
      <c r="C14" s="239" t="s">
        <v>112</v>
      </c>
      <c r="D14" s="230">
        <f t="shared" si="0"/>
        <v>50.92</v>
      </c>
      <c r="E14" s="119">
        <v>50.92</v>
      </c>
      <c r="F14" s="91"/>
    </row>
    <row r="15" spans="1:6" ht="14.25">
      <c r="A15" s="175"/>
      <c r="B15" s="238">
        <v>30111</v>
      </c>
      <c r="C15" s="239" t="s">
        <v>113</v>
      </c>
      <c r="D15" s="230"/>
      <c r="E15" s="119"/>
      <c r="F15" s="91"/>
    </row>
    <row r="16" spans="1:6" ht="14.25">
      <c r="A16" s="175"/>
      <c r="B16" s="238">
        <v>30112</v>
      </c>
      <c r="C16" s="239" t="s">
        <v>114</v>
      </c>
      <c r="D16" s="230">
        <f>E16</f>
        <v>1.53</v>
      </c>
      <c r="E16" s="119">
        <v>1.53</v>
      </c>
      <c r="F16" s="91"/>
    </row>
    <row r="17" spans="1:6" ht="14.25">
      <c r="A17" s="175"/>
      <c r="B17" s="238">
        <v>30113</v>
      </c>
      <c r="C17" s="239" t="s">
        <v>115</v>
      </c>
      <c r="D17" s="230">
        <f>E17</f>
        <v>61.11</v>
      </c>
      <c r="E17" s="119">
        <v>61.11</v>
      </c>
      <c r="F17" s="91"/>
    </row>
    <row r="18" spans="1:6" ht="14.25">
      <c r="A18" s="175"/>
      <c r="B18" s="238">
        <v>30114</v>
      </c>
      <c r="C18" s="239" t="s">
        <v>116</v>
      </c>
      <c r="D18" s="230">
        <f>E18</f>
        <v>0</v>
      </c>
      <c r="E18" s="119"/>
      <c r="F18" s="91"/>
    </row>
    <row r="19" spans="1:6" ht="14.25">
      <c r="A19" s="175"/>
      <c r="B19" s="238">
        <v>30199</v>
      </c>
      <c r="C19" s="239" t="s">
        <v>117</v>
      </c>
      <c r="D19" s="230">
        <f>E19</f>
        <v>61.1</v>
      </c>
      <c r="E19" s="119">
        <v>61.1</v>
      </c>
      <c r="F19" s="91"/>
    </row>
    <row r="20" spans="1:6" ht="16.5" customHeight="1">
      <c r="A20" s="237">
        <v>302</v>
      </c>
      <c r="B20" s="241"/>
      <c r="C20" s="242" t="s">
        <v>118</v>
      </c>
      <c r="D20" s="230">
        <f>D42+D43+D44+D46+D48</f>
        <v>51.5</v>
      </c>
      <c r="E20" s="119">
        <f>0</f>
        <v>0</v>
      </c>
      <c r="F20" s="91">
        <f>F43+F44+F46+F48</f>
        <v>51.5</v>
      </c>
    </row>
    <row r="21" spans="1:6" ht="14.25">
      <c r="A21" s="175"/>
      <c r="B21" s="241" t="s">
        <v>119</v>
      </c>
      <c r="C21" s="243" t="s">
        <v>120</v>
      </c>
      <c r="D21" s="230">
        <f aca="true" t="shared" si="1" ref="D21:D48">SUM(E21:F21)</f>
        <v>0</v>
      </c>
      <c r="E21" s="119"/>
      <c r="F21" s="240"/>
    </row>
    <row r="22" spans="1:6" ht="14.25">
      <c r="A22" s="175"/>
      <c r="B22" s="241" t="s">
        <v>121</v>
      </c>
      <c r="C22" s="243" t="s">
        <v>122</v>
      </c>
      <c r="D22" s="230">
        <f t="shared" si="1"/>
        <v>0</v>
      </c>
      <c r="E22" s="119"/>
      <c r="F22" s="240"/>
    </row>
    <row r="23" spans="1:6" ht="14.25">
      <c r="A23" s="175"/>
      <c r="B23" s="241" t="s">
        <v>123</v>
      </c>
      <c r="C23" s="243" t="s">
        <v>124</v>
      </c>
      <c r="D23" s="230">
        <f t="shared" si="1"/>
        <v>0</v>
      </c>
      <c r="E23" s="119"/>
      <c r="F23" s="240"/>
    </row>
    <row r="24" spans="1:6" ht="14.25">
      <c r="A24" s="175"/>
      <c r="B24" s="241" t="s">
        <v>125</v>
      </c>
      <c r="C24" s="243" t="s">
        <v>126</v>
      </c>
      <c r="D24" s="230">
        <f t="shared" si="1"/>
        <v>0</v>
      </c>
      <c r="E24" s="119"/>
      <c r="F24" s="240"/>
    </row>
    <row r="25" spans="1:6" ht="14.25">
      <c r="A25" s="175"/>
      <c r="B25" s="241" t="s">
        <v>127</v>
      </c>
      <c r="C25" s="243" t="s">
        <v>128</v>
      </c>
      <c r="D25" s="230">
        <f t="shared" si="1"/>
        <v>0</v>
      </c>
      <c r="E25" s="119"/>
      <c r="F25" s="240"/>
    </row>
    <row r="26" spans="1:6" ht="14.25">
      <c r="A26" s="175"/>
      <c r="B26" s="241" t="s">
        <v>129</v>
      </c>
      <c r="C26" s="243" t="s">
        <v>130</v>
      </c>
      <c r="D26" s="230">
        <f t="shared" si="1"/>
        <v>0</v>
      </c>
      <c r="E26" s="119"/>
      <c r="F26" s="240"/>
    </row>
    <row r="27" spans="1:6" ht="14.25">
      <c r="A27" s="175"/>
      <c r="B27" s="241" t="s">
        <v>131</v>
      </c>
      <c r="C27" s="243" t="s">
        <v>132</v>
      </c>
      <c r="D27" s="230">
        <f t="shared" si="1"/>
        <v>0</v>
      </c>
      <c r="E27" s="119"/>
      <c r="F27" s="240"/>
    </row>
    <row r="28" spans="1:6" ht="14.25">
      <c r="A28" s="175"/>
      <c r="B28" s="241" t="s">
        <v>133</v>
      </c>
      <c r="C28" s="243" t="s">
        <v>134</v>
      </c>
      <c r="D28" s="230">
        <f t="shared" si="1"/>
        <v>0</v>
      </c>
      <c r="E28" s="119"/>
      <c r="F28" s="240"/>
    </row>
    <row r="29" spans="1:6" ht="14.25">
      <c r="A29" s="175"/>
      <c r="B29" s="241" t="s">
        <v>135</v>
      </c>
      <c r="C29" s="243" t="s">
        <v>136</v>
      </c>
      <c r="D29" s="230">
        <f t="shared" si="1"/>
        <v>0</v>
      </c>
      <c r="E29" s="119"/>
      <c r="F29" s="240"/>
    </row>
    <row r="30" spans="1:6" ht="14.25">
      <c r="A30" s="175"/>
      <c r="B30" s="241" t="s">
        <v>137</v>
      </c>
      <c r="C30" s="243" t="s">
        <v>138</v>
      </c>
      <c r="D30" s="230">
        <f t="shared" si="1"/>
        <v>0</v>
      </c>
      <c r="E30" s="119"/>
      <c r="F30" s="240"/>
    </row>
    <row r="31" spans="1:6" ht="14.25">
      <c r="A31" s="175"/>
      <c r="B31" s="241" t="s">
        <v>139</v>
      </c>
      <c r="C31" s="243" t="s">
        <v>140</v>
      </c>
      <c r="D31" s="230">
        <f t="shared" si="1"/>
        <v>0</v>
      </c>
      <c r="E31" s="119"/>
      <c r="F31" s="240"/>
    </row>
    <row r="32" spans="1:6" ht="14.25">
      <c r="A32" s="175"/>
      <c r="B32" s="241" t="s">
        <v>141</v>
      </c>
      <c r="C32" s="243" t="s">
        <v>142</v>
      </c>
      <c r="D32" s="230">
        <f t="shared" si="1"/>
        <v>0</v>
      </c>
      <c r="E32" s="119"/>
      <c r="F32" s="240"/>
    </row>
    <row r="33" spans="1:6" ht="14.25">
      <c r="A33" s="175"/>
      <c r="B33" s="241" t="s">
        <v>143</v>
      </c>
      <c r="C33" s="243" t="s">
        <v>144</v>
      </c>
      <c r="D33" s="230">
        <f t="shared" si="1"/>
        <v>0</v>
      </c>
      <c r="E33" s="119"/>
      <c r="F33" s="240"/>
    </row>
    <row r="34" spans="1:6" ht="14.25">
      <c r="A34" s="175"/>
      <c r="B34" s="241" t="s">
        <v>145</v>
      </c>
      <c r="C34" s="243" t="s">
        <v>146</v>
      </c>
      <c r="D34" s="230">
        <f t="shared" si="1"/>
        <v>0</v>
      </c>
      <c r="E34" s="119"/>
      <c r="F34" s="240"/>
    </row>
    <row r="35" spans="1:6" ht="14.25">
      <c r="A35" s="175"/>
      <c r="B35" s="241" t="s">
        <v>147</v>
      </c>
      <c r="C35" s="243" t="s">
        <v>148</v>
      </c>
      <c r="D35" s="230">
        <f t="shared" si="1"/>
        <v>0</v>
      </c>
      <c r="E35" s="119"/>
      <c r="F35" s="240"/>
    </row>
    <row r="36" spans="1:6" ht="14.25">
      <c r="A36" s="175"/>
      <c r="B36" s="241" t="s">
        <v>149</v>
      </c>
      <c r="C36" s="243" t="s">
        <v>150</v>
      </c>
      <c r="D36" s="230">
        <f t="shared" si="1"/>
        <v>0</v>
      </c>
      <c r="E36" s="119"/>
      <c r="F36" s="240"/>
    </row>
    <row r="37" spans="1:6" ht="14.25">
      <c r="A37" s="175"/>
      <c r="B37" s="241" t="s">
        <v>151</v>
      </c>
      <c r="C37" s="243" t="s">
        <v>152</v>
      </c>
      <c r="D37" s="230">
        <f t="shared" si="1"/>
        <v>0</v>
      </c>
      <c r="E37" s="119"/>
      <c r="F37" s="240"/>
    </row>
    <row r="38" spans="1:6" ht="14.25">
      <c r="A38" s="175"/>
      <c r="B38" s="241" t="s">
        <v>153</v>
      </c>
      <c r="C38" s="243" t="s">
        <v>154</v>
      </c>
      <c r="D38" s="230">
        <f t="shared" si="1"/>
        <v>0</v>
      </c>
      <c r="E38" s="119"/>
      <c r="F38" s="240"/>
    </row>
    <row r="39" spans="1:6" ht="14.25">
      <c r="A39" s="175"/>
      <c r="B39" s="241" t="s">
        <v>155</v>
      </c>
      <c r="C39" s="243" t="s">
        <v>156</v>
      </c>
      <c r="D39" s="230">
        <f t="shared" si="1"/>
        <v>0</v>
      </c>
      <c r="E39" s="119"/>
      <c r="F39" s="240"/>
    </row>
    <row r="40" spans="1:6" ht="14.25">
      <c r="A40" s="175"/>
      <c r="B40" s="241" t="s">
        <v>157</v>
      </c>
      <c r="C40" s="243" t="s">
        <v>158</v>
      </c>
      <c r="D40" s="230">
        <f t="shared" si="1"/>
        <v>0</v>
      </c>
      <c r="E40" s="119"/>
      <c r="F40" s="240"/>
    </row>
    <row r="41" spans="1:6" ht="14.25">
      <c r="A41" s="175"/>
      <c r="B41" s="241" t="s">
        <v>159</v>
      </c>
      <c r="C41" s="243" t="s">
        <v>160</v>
      </c>
      <c r="D41" s="230">
        <f t="shared" si="1"/>
        <v>0</v>
      </c>
      <c r="E41" s="119"/>
      <c r="F41" s="240"/>
    </row>
    <row r="42" spans="1:6" ht="14.25">
      <c r="A42" s="175"/>
      <c r="B42" s="241" t="s">
        <v>161</v>
      </c>
      <c r="C42" s="243" t="s">
        <v>162</v>
      </c>
      <c r="D42" s="230"/>
      <c r="E42" s="119"/>
      <c r="F42" s="91"/>
    </row>
    <row r="43" spans="1:6" ht="14.25">
      <c r="A43" s="237"/>
      <c r="B43" s="241" t="s">
        <v>163</v>
      </c>
      <c r="C43" s="243" t="s">
        <v>164</v>
      </c>
      <c r="D43" s="230">
        <f t="shared" si="1"/>
        <v>6.01</v>
      </c>
      <c r="E43" s="119"/>
      <c r="F43" s="240">
        <v>6.01</v>
      </c>
    </row>
    <row r="44" spans="1:6" ht="14.25">
      <c r="A44" s="237"/>
      <c r="B44" s="241" t="s">
        <v>165</v>
      </c>
      <c r="C44" s="243" t="s">
        <v>166</v>
      </c>
      <c r="D44" s="230">
        <f t="shared" si="1"/>
        <v>5.06</v>
      </c>
      <c r="E44" s="119"/>
      <c r="F44" s="240">
        <v>5.06</v>
      </c>
    </row>
    <row r="45" spans="1:6" ht="14.25">
      <c r="A45" s="237"/>
      <c r="B45" s="241" t="s">
        <v>167</v>
      </c>
      <c r="C45" s="243" t="s">
        <v>168</v>
      </c>
      <c r="D45" s="230">
        <f t="shared" si="1"/>
        <v>0</v>
      </c>
      <c r="E45" s="119"/>
      <c r="F45" s="240"/>
    </row>
    <row r="46" spans="1:6" ht="14.25">
      <c r="A46" s="237"/>
      <c r="B46" s="241" t="s">
        <v>169</v>
      </c>
      <c r="C46" s="243" t="s">
        <v>170</v>
      </c>
      <c r="D46" s="230">
        <f t="shared" si="1"/>
        <v>34.44</v>
      </c>
      <c r="E46" s="119"/>
      <c r="F46" s="240">
        <v>34.44</v>
      </c>
    </row>
    <row r="47" spans="1:6" ht="14.25">
      <c r="A47" s="237"/>
      <c r="B47" s="241" t="s">
        <v>171</v>
      </c>
      <c r="C47" s="243" t="s">
        <v>172</v>
      </c>
      <c r="D47" s="230">
        <f t="shared" si="1"/>
        <v>0</v>
      </c>
      <c r="E47" s="119"/>
      <c r="F47" s="240"/>
    </row>
    <row r="48" spans="1:6" ht="14.25">
      <c r="A48" s="237"/>
      <c r="B48" s="241" t="s">
        <v>173</v>
      </c>
      <c r="C48" s="243" t="s">
        <v>174</v>
      </c>
      <c r="D48" s="230">
        <f t="shared" si="1"/>
        <v>5.99</v>
      </c>
      <c r="E48" s="119"/>
      <c r="F48" s="240">
        <v>5.99</v>
      </c>
    </row>
    <row r="49" spans="1:6" ht="14.25">
      <c r="A49" s="237">
        <v>303</v>
      </c>
      <c r="B49" s="241"/>
      <c r="C49" s="242" t="s">
        <v>175</v>
      </c>
      <c r="D49" s="230">
        <v>26.96</v>
      </c>
      <c r="E49" s="119">
        <v>26.96</v>
      </c>
      <c r="F49" s="240"/>
    </row>
    <row r="50" spans="1:6" ht="14.25">
      <c r="A50" s="237"/>
      <c r="B50" s="241" t="s">
        <v>176</v>
      </c>
      <c r="C50" s="243" t="s">
        <v>177</v>
      </c>
      <c r="D50" s="230">
        <v>26.96</v>
      </c>
      <c r="E50" s="119">
        <v>26.96</v>
      </c>
      <c r="F50" s="240"/>
    </row>
    <row r="51" spans="1:6" ht="21" customHeight="1">
      <c r="A51" s="100"/>
      <c r="B51" s="241" t="s">
        <v>178</v>
      </c>
      <c r="C51" s="243" t="s">
        <v>179</v>
      </c>
      <c r="D51" s="91"/>
      <c r="E51" s="119"/>
      <c r="F51" s="91"/>
    </row>
    <row r="52" spans="1:6" ht="14.25">
      <c r="A52" s="100"/>
      <c r="B52" s="241" t="s">
        <v>180</v>
      </c>
      <c r="C52" s="243" t="s">
        <v>116</v>
      </c>
      <c r="D52" s="91"/>
      <c r="E52" s="119"/>
      <c r="F52" s="91"/>
    </row>
    <row r="53" spans="1:6" ht="14.25">
      <c r="A53" s="91"/>
      <c r="B53" s="241" t="s">
        <v>181</v>
      </c>
      <c r="C53" s="243" t="s">
        <v>182</v>
      </c>
      <c r="D53" s="91"/>
      <c r="E53" s="119"/>
      <c r="F53" s="91"/>
    </row>
    <row r="54" spans="1:6" ht="14.25">
      <c r="A54" s="91"/>
      <c r="B54" s="241" t="s">
        <v>183</v>
      </c>
      <c r="C54" s="243" t="s">
        <v>184</v>
      </c>
      <c r="D54" s="91"/>
      <c r="E54" s="119"/>
      <c r="F54" s="91"/>
    </row>
    <row r="55" spans="1:6" ht="14.25">
      <c r="A55" s="91"/>
      <c r="B55" s="241" t="s">
        <v>185</v>
      </c>
      <c r="C55" s="243" t="s">
        <v>186</v>
      </c>
      <c r="D55" s="91"/>
      <c r="E55" s="119"/>
      <c r="F55" s="91"/>
    </row>
    <row r="56" spans="1:6" ht="14.25">
      <c r="A56" s="91"/>
      <c r="B56" s="241" t="s">
        <v>187</v>
      </c>
      <c r="C56" s="243" t="s">
        <v>188</v>
      </c>
      <c r="D56" s="91"/>
      <c r="E56" s="119"/>
      <c r="F56" s="91"/>
    </row>
    <row r="57" ht="11.25">
      <c r="A57" s="121" t="s">
        <v>189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9" sqref="E9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28.5" style="0" customWidth="1"/>
    <col min="6" max="6" width="20.16015625" style="0" customWidth="1"/>
    <col min="7" max="7" width="13.16015625" style="0" customWidth="1"/>
  </cols>
  <sheetData>
    <row r="1" spans="1:2" s="192" customFormat="1" ht="24" customHeight="1">
      <c r="A1" s="81" t="s">
        <v>190</v>
      </c>
      <c r="B1" s="81"/>
    </row>
    <row r="2" spans="1:6" ht="69" customHeight="1">
      <c r="A2" s="195" t="s">
        <v>191</v>
      </c>
      <c r="B2" s="195"/>
      <c r="C2" s="195"/>
      <c r="D2" s="195"/>
      <c r="E2" s="195"/>
      <c r="F2" s="195"/>
    </row>
    <row r="3" spans="1:6" s="193" customFormat="1" ht="19.5" customHeight="1">
      <c r="A3" s="196"/>
      <c r="F3" s="197" t="s">
        <v>2</v>
      </c>
    </row>
    <row r="4" spans="1:7" ht="42" customHeight="1">
      <c r="A4" s="198" t="s">
        <v>6</v>
      </c>
      <c r="B4" s="198"/>
      <c r="C4" s="198"/>
      <c r="D4" s="198"/>
      <c r="E4" s="198"/>
      <c r="F4" s="198"/>
      <c r="G4" s="199"/>
    </row>
    <row r="5" spans="1:7" ht="42" customHeight="1">
      <c r="A5" s="200" t="s">
        <v>52</v>
      </c>
      <c r="B5" s="201" t="s">
        <v>192</v>
      </c>
      <c r="C5" s="202" t="s">
        <v>193</v>
      </c>
      <c r="D5" s="202"/>
      <c r="E5" s="203"/>
      <c r="F5" s="202" t="s">
        <v>194</v>
      </c>
      <c r="G5" s="199"/>
    </row>
    <row r="6" spans="1:7" ht="42" customHeight="1">
      <c r="A6" s="204"/>
      <c r="B6" s="205"/>
      <c r="C6" s="206" t="s">
        <v>9</v>
      </c>
      <c r="D6" s="207" t="s">
        <v>195</v>
      </c>
      <c r="E6" s="208" t="s">
        <v>196</v>
      </c>
      <c r="F6" s="209"/>
      <c r="G6" s="199"/>
    </row>
    <row r="7" spans="1:7" s="194" customFormat="1" ht="42" customHeight="1">
      <c r="A7" s="210">
        <f>E7+F7</f>
        <v>10.67</v>
      </c>
      <c r="B7" s="211"/>
      <c r="C7" s="212">
        <v>3.428</v>
      </c>
      <c r="D7" s="213"/>
      <c r="E7" s="210">
        <v>3.428</v>
      </c>
      <c r="F7" s="211">
        <v>7.242</v>
      </c>
      <c r="G7" s="214"/>
    </row>
    <row r="8" ht="20.25" customHeight="1">
      <c r="E8" s="215"/>
    </row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13" sqref="D13"/>
    </sheetView>
  </sheetViews>
  <sheetFormatPr defaultColWidth="9.33203125" defaultRowHeight="11.25"/>
  <cols>
    <col min="1" max="1" width="21" style="161" customWidth="1"/>
    <col min="2" max="2" width="55.16015625" style="161" customWidth="1"/>
    <col min="3" max="3" width="21.16015625" style="162" customWidth="1"/>
    <col min="4" max="4" width="18.33203125" style="162" customWidth="1"/>
    <col min="5" max="5" width="19.16015625" style="162" customWidth="1"/>
    <col min="6" max="16384" width="9.33203125" style="161" customWidth="1"/>
  </cols>
  <sheetData>
    <row r="1" spans="1:7" ht="18.75">
      <c r="A1" s="163" t="s">
        <v>197</v>
      </c>
      <c r="B1" s="163"/>
      <c r="C1" s="163"/>
      <c r="D1" s="163"/>
      <c r="E1" s="163"/>
      <c r="F1" s="164"/>
      <c r="G1" s="164"/>
    </row>
    <row r="2" spans="1:5" ht="22.5">
      <c r="A2" s="165" t="s">
        <v>198</v>
      </c>
      <c r="B2" s="165"/>
      <c r="C2" s="165"/>
      <c r="D2" s="165"/>
      <c r="E2" s="165"/>
    </row>
    <row r="3" spans="2:5" ht="15">
      <c r="B3" s="166"/>
      <c r="D3" s="167" t="s">
        <v>2</v>
      </c>
      <c r="E3" s="167"/>
    </row>
    <row r="4" spans="1:5" ht="20.25" customHeight="1">
      <c r="A4" s="168" t="s">
        <v>50</v>
      </c>
      <c r="B4" s="169" t="s">
        <v>51</v>
      </c>
      <c r="C4" s="169" t="s">
        <v>199</v>
      </c>
      <c r="D4" s="169"/>
      <c r="E4" s="170"/>
    </row>
    <row r="5" spans="1:5" ht="20.25" customHeight="1">
      <c r="A5" s="171"/>
      <c r="B5" s="172"/>
      <c r="C5" s="172" t="s">
        <v>52</v>
      </c>
      <c r="D5" s="173" t="s">
        <v>53</v>
      </c>
      <c r="E5" s="174" t="s">
        <v>54</v>
      </c>
    </row>
    <row r="6" spans="1:5" ht="20.25" customHeight="1">
      <c r="A6" s="175"/>
      <c r="B6" s="176" t="s">
        <v>52</v>
      </c>
      <c r="C6" s="176">
        <f>D6+E6</f>
        <v>0</v>
      </c>
      <c r="D6" s="177"/>
      <c r="E6" s="178"/>
    </row>
    <row r="7" spans="1:5" ht="20.25" customHeight="1">
      <c r="A7" s="179">
        <v>208</v>
      </c>
      <c r="B7" s="180" t="s">
        <v>69</v>
      </c>
      <c r="C7" s="176">
        <f>D7+E7</f>
        <v>0</v>
      </c>
      <c r="D7" s="181"/>
      <c r="E7" s="182"/>
    </row>
    <row r="8" spans="1:5" ht="20.25" customHeight="1">
      <c r="A8" s="179">
        <v>20822</v>
      </c>
      <c r="B8" s="180" t="s">
        <v>200</v>
      </c>
      <c r="C8" s="176">
        <f aca="true" t="shared" si="0" ref="C8:C26">D8+E8</f>
        <v>0</v>
      </c>
      <c r="D8" s="181"/>
      <c r="E8" s="182"/>
    </row>
    <row r="9" spans="1:5" ht="20.25" customHeight="1">
      <c r="A9" s="183">
        <v>2082201</v>
      </c>
      <c r="B9" s="180" t="s">
        <v>201</v>
      </c>
      <c r="C9" s="176">
        <f t="shared" si="0"/>
        <v>0</v>
      </c>
      <c r="D9" s="181"/>
      <c r="E9" s="182"/>
    </row>
    <row r="10" spans="1:5" ht="20.25" customHeight="1">
      <c r="A10" s="184">
        <v>2082202</v>
      </c>
      <c r="B10" s="180" t="s">
        <v>202</v>
      </c>
      <c r="C10" s="176">
        <f t="shared" si="0"/>
        <v>0</v>
      </c>
      <c r="D10" s="181"/>
      <c r="E10" s="182"/>
    </row>
    <row r="11" spans="1:5" ht="20.25" customHeight="1">
      <c r="A11" s="179"/>
      <c r="B11" s="180" t="s">
        <v>203</v>
      </c>
      <c r="C11" s="176">
        <f t="shared" si="0"/>
        <v>0</v>
      </c>
      <c r="D11" s="181"/>
      <c r="E11" s="182"/>
    </row>
    <row r="12" spans="1:5" ht="20.25" customHeight="1">
      <c r="A12" s="179">
        <v>212</v>
      </c>
      <c r="B12" s="180" t="s">
        <v>204</v>
      </c>
      <c r="C12" s="176">
        <f t="shared" si="0"/>
        <v>0</v>
      </c>
      <c r="D12" s="181"/>
      <c r="E12" s="182"/>
    </row>
    <row r="13" spans="1:5" ht="20.25" customHeight="1">
      <c r="A13" s="179">
        <v>21208</v>
      </c>
      <c r="B13" s="180" t="s">
        <v>205</v>
      </c>
      <c r="C13" s="176">
        <f t="shared" si="0"/>
        <v>0</v>
      </c>
      <c r="D13" s="181"/>
      <c r="E13" s="182"/>
    </row>
    <row r="14" spans="1:5" ht="20.25" customHeight="1">
      <c r="A14" s="183">
        <v>2120801</v>
      </c>
      <c r="B14" s="180" t="s">
        <v>206</v>
      </c>
      <c r="C14" s="176">
        <f t="shared" si="0"/>
        <v>0</v>
      </c>
      <c r="D14" s="181"/>
      <c r="E14" s="182"/>
    </row>
    <row r="15" spans="1:5" ht="20.25" customHeight="1">
      <c r="A15" s="184">
        <v>2120802</v>
      </c>
      <c r="B15" s="180" t="s">
        <v>207</v>
      </c>
      <c r="C15" s="176">
        <f t="shared" si="0"/>
        <v>0</v>
      </c>
      <c r="D15" s="181"/>
      <c r="E15" s="182"/>
    </row>
    <row r="16" spans="1:5" ht="20.25" customHeight="1">
      <c r="A16" s="179"/>
      <c r="B16" s="180" t="s">
        <v>203</v>
      </c>
      <c r="C16" s="176">
        <f t="shared" si="0"/>
        <v>0</v>
      </c>
      <c r="D16" s="181"/>
      <c r="E16" s="182"/>
    </row>
    <row r="17" spans="1:5" ht="20.25" customHeight="1">
      <c r="A17" s="179">
        <v>213</v>
      </c>
      <c r="B17" s="180" t="s">
        <v>208</v>
      </c>
      <c r="C17" s="176">
        <f t="shared" si="0"/>
        <v>0</v>
      </c>
      <c r="D17" s="181"/>
      <c r="E17" s="182"/>
    </row>
    <row r="18" spans="1:5" ht="20.25" customHeight="1">
      <c r="A18" s="179">
        <v>21364</v>
      </c>
      <c r="B18" s="185" t="s">
        <v>209</v>
      </c>
      <c r="C18" s="176">
        <f t="shared" si="0"/>
        <v>0</v>
      </c>
      <c r="D18" s="181"/>
      <c r="E18" s="182"/>
    </row>
    <row r="19" spans="1:5" ht="20.25" customHeight="1">
      <c r="A19" s="183">
        <v>2136401</v>
      </c>
      <c r="B19" s="180" t="s">
        <v>210</v>
      </c>
      <c r="C19" s="176">
        <f t="shared" si="0"/>
        <v>0</v>
      </c>
      <c r="D19" s="181"/>
      <c r="E19" s="182"/>
    </row>
    <row r="20" spans="1:5" ht="20.25" customHeight="1">
      <c r="A20" s="184">
        <v>2136402</v>
      </c>
      <c r="B20" s="180" t="s">
        <v>211</v>
      </c>
      <c r="C20" s="176">
        <f t="shared" si="0"/>
        <v>0</v>
      </c>
      <c r="D20" s="181"/>
      <c r="E20" s="182"/>
    </row>
    <row r="21" spans="1:5" ht="20.25" customHeight="1">
      <c r="A21" s="179"/>
      <c r="B21" s="180" t="s">
        <v>203</v>
      </c>
      <c r="C21" s="176">
        <f t="shared" si="0"/>
        <v>0</v>
      </c>
      <c r="D21" s="181"/>
      <c r="E21" s="182"/>
    </row>
    <row r="22" spans="1:5" ht="20.25" customHeight="1">
      <c r="A22" s="179">
        <v>214</v>
      </c>
      <c r="B22" s="180" t="s">
        <v>212</v>
      </c>
      <c r="C22" s="176">
        <f t="shared" si="0"/>
        <v>0</v>
      </c>
      <c r="D22" s="181"/>
      <c r="E22" s="182"/>
    </row>
    <row r="23" spans="1:5" ht="20.25" customHeight="1">
      <c r="A23" s="179">
        <v>21462</v>
      </c>
      <c r="B23" s="180" t="s">
        <v>213</v>
      </c>
      <c r="C23" s="176">
        <f t="shared" si="0"/>
        <v>0</v>
      </c>
      <c r="D23" s="181"/>
      <c r="E23" s="182"/>
    </row>
    <row r="24" spans="1:5" ht="20.25" customHeight="1">
      <c r="A24" s="183">
        <v>2146201</v>
      </c>
      <c r="B24" s="180" t="s">
        <v>214</v>
      </c>
      <c r="C24" s="176">
        <f t="shared" si="0"/>
        <v>0</v>
      </c>
      <c r="D24" s="181"/>
      <c r="E24" s="182"/>
    </row>
    <row r="25" spans="1:5" ht="20.25" customHeight="1">
      <c r="A25" s="184">
        <v>2146202</v>
      </c>
      <c r="B25" s="180" t="s">
        <v>215</v>
      </c>
      <c r="C25" s="176">
        <f t="shared" si="0"/>
        <v>0</v>
      </c>
      <c r="D25" s="181"/>
      <c r="E25" s="182"/>
    </row>
    <row r="26" spans="1:5" ht="20.25" customHeight="1">
      <c r="A26" s="186"/>
      <c r="B26" s="187" t="s">
        <v>203</v>
      </c>
      <c r="C26" s="176">
        <f t="shared" si="0"/>
        <v>0</v>
      </c>
      <c r="D26" s="188"/>
      <c r="E26" s="189"/>
    </row>
    <row r="27" spans="1:4" ht="18.75">
      <c r="A27" s="161" t="s">
        <v>216</v>
      </c>
      <c r="B27" s="166"/>
      <c r="D27" s="190"/>
    </row>
    <row r="30" spans="2:5" s="160" customFormat="1" ht="14.25">
      <c r="B30" s="161"/>
      <c r="C30" s="162"/>
      <c r="D30" s="162"/>
      <c r="E30" s="19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K24" sqref="K2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28" t="s">
        <v>217</v>
      </c>
    </row>
    <row r="2" spans="1:4" ht="20.25">
      <c r="A2" s="129" t="s">
        <v>218</v>
      </c>
      <c r="B2" s="129"/>
      <c r="C2" s="129"/>
      <c r="D2" s="129"/>
    </row>
    <row r="3" spans="1:4" ht="11.25">
      <c r="A3" s="130"/>
      <c r="B3" s="130"/>
      <c r="C3" s="130"/>
      <c r="D3" s="131" t="s">
        <v>2</v>
      </c>
    </row>
    <row r="4" spans="1:4" ht="15.75" customHeight="1">
      <c r="A4" s="105" t="s">
        <v>219</v>
      </c>
      <c r="B4" s="106"/>
      <c r="C4" s="132" t="s">
        <v>220</v>
      </c>
      <c r="D4" s="133"/>
    </row>
    <row r="5" spans="1:4" ht="15.75" customHeight="1">
      <c r="A5" s="134" t="s">
        <v>221</v>
      </c>
      <c r="B5" s="97" t="s">
        <v>6</v>
      </c>
      <c r="C5" s="97" t="s">
        <v>222</v>
      </c>
      <c r="D5" s="135" t="s">
        <v>6</v>
      </c>
    </row>
    <row r="6" spans="1:4" ht="15.75" customHeight="1">
      <c r="A6" s="136" t="s">
        <v>223</v>
      </c>
      <c r="B6" s="99">
        <v>1307.69</v>
      </c>
      <c r="C6" s="137" t="s">
        <v>224</v>
      </c>
      <c r="D6" s="138">
        <v>348.19</v>
      </c>
    </row>
    <row r="7" spans="1:4" ht="15.75" customHeight="1">
      <c r="A7" s="136" t="s">
        <v>225</v>
      </c>
      <c r="B7" s="99"/>
      <c r="C7" s="137" t="s">
        <v>226</v>
      </c>
      <c r="D7" s="138"/>
    </row>
    <row r="8" spans="1:4" ht="15.75" customHeight="1">
      <c r="A8" s="136" t="s">
        <v>227</v>
      </c>
      <c r="B8" s="99"/>
      <c r="C8" s="137" t="s">
        <v>228</v>
      </c>
      <c r="D8" s="138">
        <v>3</v>
      </c>
    </row>
    <row r="9" spans="1:4" ht="15.75" customHeight="1">
      <c r="A9" s="136" t="s">
        <v>229</v>
      </c>
      <c r="B9" s="99"/>
      <c r="C9" s="137" t="s">
        <v>230</v>
      </c>
      <c r="D9" s="138"/>
    </row>
    <row r="10" spans="1:4" ht="15.75" customHeight="1">
      <c r="A10" s="136" t="s">
        <v>231</v>
      </c>
      <c r="B10" s="99"/>
      <c r="C10" s="137" t="s">
        <v>232</v>
      </c>
      <c r="D10" s="138"/>
    </row>
    <row r="11" spans="1:4" ht="15.75" customHeight="1">
      <c r="A11" s="136" t="s">
        <v>233</v>
      </c>
      <c r="B11" s="99"/>
      <c r="C11" s="137" t="s">
        <v>234</v>
      </c>
      <c r="D11" s="138"/>
    </row>
    <row r="12" spans="1:4" ht="15.75" customHeight="1">
      <c r="A12" s="136"/>
      <c r="B12" s="99"/>
      <c r="C12" s="137" t="s">
        <v>235</v>
      </c>
      <c r="D12" s="138">
        <v>36.32</v>
      </c>
    </row>
    <row r="13" spans="1:4" ht="15.75" customHeight="1">
      <c r="A13" s="139"/>
      <c r="B13" s="140"/>
      <c r="C13" s="137" t="s">
        <v>236</v>
      </c>
      <c r="D13" s="138">
        <v>199</v>
      </c>
    </row>
    <row r="14" spans="1:4" ht="15.75" customHeight="1">
      <c r="A14" s="136"/>
      <c r="B14" s="140"/>
      <c r="C14" s="137" t="s">
        <v>237</v>
      </c>
      <c r="D14" s="138">
        <v>54.3</v>
      </c>
    </row>
    <row r="15" spans="1:4" ht="15.75" customHeight="1">
      <c r="A15" s="136"/>
      <c r="B15" s="140"/>
      <c r="C15" s="137" t="s">
        <v>238</v>
      </c>
      <c r="D15" s="138"/>
    </row>
    <row r="16" spans="1:4" ht="15.75" customHeight="1">
      <c r="A16" s="136"/>
      <c r="B16" s="140"/>
      <c r="C16" s="137" t="s">
        <v>239</v>
      </c>
      <c r="D16" s="138">
        <v>30</v>
      </c>
    </row>
    <row r="17" spans="1:4" ht="15.75" customHeight="1">
      <c r="A17" s="136"/>
      <c r="B17" s="140"/>
      <c r="C17" s="137" t="s">
        <v>240</v>
      </c>
      <c r="D17" s="138">
        <v>575.78</v>
      </c>
    </row>
    <row r="18" spans="1:4" ht="15.75" customHeight="1">
      <c r="A18" s="136"/>
      <c r="B18" s="140"/>
      <c r="C18" s="137" t="s">
        <v>241</v>
      </c>
      <c r="D18" s="138"/>
    </row>
    <row r="19" spans="1:4" ht="15.75" customHeight="1">
      <c r="A19" s="136"/>
      <c r="B19" s="140"/>
      <c r="C19" s="137" t="s">
        <v>242</v>
      </c>
      <c r="D19" s="138"/>
    </row>
    <row r="20" spans="1:4" ht="15.75" customHeight="1">
      <c r="A20" s="136"/>
      <c r="B20" s="140"/>
      <c r="C20" s="137" t="s">
        <v>243</v>
      </c>
      <c r="D20" s="138"/>
    </row>
    <row r="21" spans="1:4" ht="15.75" customHeight="1">
      <c r="A21" s="136"/>
      <c r="B21" s="140"/>
      <c r="C21" s="137" t="s">
        <v>244</v>
      </c>
      <c r="D21" s="138"/>
    </row>
    <row r="22" spans="1:4" ht="15.75" customHeight="1">
      <c r="A22" s="136"/>
      <c r="B22" s="140"/>
      <c r="C22" s="137" t="s">
        <v>245</v>
      </c>
      <c r="D22" s="138"/>
    </row>
    <row r="23" spans="1:4" ht="15.75" customHeight="1">
      <c r="A23" s="136"/>
      <c r="B23" s="140"/>
      <c r="C23" s="141" t="s">
        <v>246</v>
      </c>
      <c r="D23" s="142"/>
    </row>
    <row r="24" spans="1:4" ht="15.75" customHeight="1">
      <c r="A24" s="136"/>
      <c r="B24" s="140"/>
      <c r="C24" s="141" t="s">
        <v>247</v>
      </c>
      <c r="D24" s="142">
        <v>61.1</v>
      </c>
    </row>
    <row r="25" spans="1:4" ht="15.75" customHeight="1">
      <c r="A25" s="136"/>
      <c r="B25" s="140"/>
      <c r="C25" s="141" t="s">
        <v>248</v>
      </c>
      <c r="D25" s="142"/>
    </row>
    <row r="26" spans="1:4" ht="15.75" customHeight="1">
      <c r="A26" s="136"/>
      <c r="B26" s="140"/>
      <c r="C26" s="141" t="s">
        <v>249</v>
      </c>
      <c r="D26" s="142"/>
    </row>
    <row r="27" spans="1:4" ht="15.75" customHeight="1">
      <c r="A27" s="136"/>
      <c r="B27" s="140"/>
      <c r="C27" s="141" t="s">
        <v>250</v>
      </c>
      <c r="D27" s="142"/>
    </row>
    <row r="28" spans="1:4" ht="15.75" customHeight="1">
      <c r="A28" s="136"/>
      <c r="B28" s="140"/>
      <c r="C28" s="141" t="s">
        <v>251</v>
      </c>
      <c r="D28" s="142"/>
    </row>
    <row r="29" spans="1:4" ht="15.75" customHeight="1">
      <c r="A29" s="136"/>
      <c r="B29" s="140"/>
      <c r="C29" s="141" t="s">
        <v>252</v>
      </c>
      <c r="D29" s="142"/>
    </row>
    <row r="30" spans="1:4" ht="15.75" customHeight="1">
      <c r="A30" s="143"/>
      <c r="B30" s="140"/>
      <c r="C30" s="97"/>
      <c r="D30" s="142"/>
    </row>
    <row r="31" spans="1:4" ht="15.75" customHeight="1">
      <c r="A31" s="134" t="s">
        <v>253</v>
      </c>
      <c r="B31" s="99">
        <f>B6</f>
        <v>1307.69</v>
      </c>
      <c r="C31" s="134" t="s">
        <v>254</v>
      </c>
      <c r="D31" s="144">
        <f>SUM(D6:D25)</f>
        <v>1307.6899999999998</v>
      </c>
    </row>
    <row r="32" spans="1:4" ht="15.75" customHeight="1">
      <c r="A32" s="143" t="s">
        <v>255</v>
      </c>
      <c r="B32" s="140"/>
      <c r="C32" s="145" t="s">
        <v>256</v>
      </c>
      <c r="D32" s="146"/>
    </row>
    <row r="33" spans="1:4" ht="15.75" customHeight="1">
      <c r="A33" s="134" t="s">
        <v>257</v>
      </c>
      <c r="B33" s="147"/>
      <c r="C33" s="148"/>
      <c r="D33" s="149"/>
    </row>
    <row r="34" spans="1:4" ht="15.75" customHeight="1">
      <c r="A34" s="150" t="s">
        <v>44</v>
      </c>
      <c r="B34" s="151">
        <f>B31+B32+B33</f>
        <v>1307.69</v>
      </c>
      <c r="C34" s="150" t="s">
        <v>258</v>
      </c>
      <c r="D34" s="152">
        <f>D31+D33</f>
        <v>1307.6899999999998</v>
      </c>
    </row>
    <row r="35" ht="24" customHeight="1">
      <c r="A35" s="153" t="s">
        <v>259</v>
      </c>
    </row>
    <row r="36" spans="1:6" ht="24" customHeight="1">
      <c r="A36" s="154" t="s">
        <v>260</v>
      </c>
      <c r="B36" s="155"/>
      <c r="C36" s="155"/>
      <c r="D36" s="155"/>
      <c r="E36" s="155"/>
      <c r="F36" s="155"/>
    </row>
    <row r="37" ht="24" customHeight="1">
      <c r="A37" s="156" t="s">
        <v>261</v>
      </c>
    </row>
    <row r="38" spans="1:5" ht="24.75" customHeight="1">
      <c r="A38" s="157"/>
      <c r="B38" s="158"/>
      <c r="C38" s="158"/>
      <c r="D38" s="158"/>
      <c r="E38" s="158"/>
    </row>
    <row r="49" ht="11.25">
      <c r="F49" s="159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周凡洁</cp:lastModifiedBy>
  <cp:lastPrinted>2017-01-17T00:46:33Z</cp:lastPrinted>
  <dcterms:created xsi:type="dcterms:W3CDTF">2010-11-30T02:24:49Z</dcterms:created>
  <dcterms:modified xsi:type="dcterms:W3CDTF">2021-04-13T13:57:13Z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