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（原乡企非在编人员养老和医疗补助）" sheetId="14" r:id="rId14"/>
    <sheet name="11.项目绩效目标表（中小微企业服务）" sheetId="15" r:id="rId15"/>
    <sheet name="11.项目绩效目标表（经信系统行业企业安全监管）" sheetId="16" r:id="rId16"/>
    <sheet name="11.项目绩效目标表（矿产品加工等高污染行业生态环境保护）" sheetId="17" r:id="rId17"/>
    <sheet name="11.项目绩效目标表（矿产品加工等高能耗领域节能降耗）" sheetId="18" r:id="rId18"/>
    <sheet name="11.项目绩效目标表（政务信息资源共享交换平台运维）" sheetId="19" r:id="rId19"/>
    <sheet name="11.项目绩效目标表（企业管理人才培训）" sheetId="20" r:id="rId20"/>
    <sheet name="11.项目绩效目标表（2023年科技成果转化与扩散）" sheetId="21" r:id="rId21"/>
    <sheet name="11.项目绩效目标表（2023年市级引导区县科技发展）" sheetId="22" r:id="rId22"/>
    <sheet name="11.项目绩效目标表（2023年“三区”科技人才支持）" sheetId="23" r:id="rId23"/>
    <sheet name="11.项目绩效目标表（2023年市中小微企业发展专项）" sheetId="24" r:id="rId24"/>
    <sheet name="11.项目绩效目标表（2023年市工业和信息化专项资）" sheetId="25" r:id="rId25"/>
  </sheets>
  <definedNames>
    <definedName name="含公式的单元格">GET.CELL(48,INDIRECT("RC",FALSE))</definedName>
    <definedName name="_xlnm.Print_Area" localSheetId="8">'6.部门收支总表'!$A$1:$D$38</definedName>
    <definedName name="_xlnm.Print_Area" localSheetId="11">'9政府采购预算表'!$A$1:$K$27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<sst xmlns="http://schemas.openxmlformats.org/spreadsheetml/2006/main" count="1262" uniqueCount="489">
  <si>
    <t>表一</t>
  </si>
  <si>
    <t>城口县经济和信息化委员会2023年财政拨款收入支出总表</t>
  </si>
  <si>
    <t>单位：万元</t>
  </si>
  <si>
    <t>收     入</t>
  </si>
  <si>
    <t>支     出</t>
  </si>
  <si>
    <t>项    目</t>
  </si>
  <si>
    <t>2023年
预算数</t>
  </si>
  <si>
    <t>项目（按功能分类）</t>
  </si>
  <si>
    <t>2023年预算数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</si>
  <si>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</si>
  <si>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</si>
  <si>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</si>
  <si>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</si>
  <si>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</si>
  <si>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</si>
  <si>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</si>
  <si>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</si>
  <si>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</si>
  <si>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</si>
  <si>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</si>
  <si>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</si>
  <si>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</si>
  <si>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</si>
  <si>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</si>
  <si>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</si>
  <si>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</si>
  <si>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</si>
  <si>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</si>
  <si>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</si>
  <si>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</si>
  <si>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</si>
  <si>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</si>
  <si>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</si>
  <si>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</si>
  <si>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</si>
  <si>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</si>
  <si>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</si>
  <si>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</si>
  <si>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</si>
  <si>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</si>
  <si>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</si>
  <si>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</si>
  <si>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</si>
  <si>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</si>
  <si>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</si>
  <si>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</si>
  <si>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</si>
  <si>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</si>
  <si>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</si>
  <si>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</si>
  <si>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表二</t>
  </si>
  <si>
    <r>
      <t>城口县经济和信息化委员会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</si>
  <si>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</si>
  <si>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</si>
  <si>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2023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</si>
  <si>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</si>
  <si>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</si>
  <si>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</si>
  <si>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</si>
  <si>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一般公共服务</t>
    </r>
  </si>
  <si>
    <t>其他共产党事务支出</t>
  </si>
  <si>
    <t>科学技术</t>
  </si>
  <si>
    <t>技术研究与开发</t>
  </si>
  <si>
    <t>科技成果转化与扩散</t>
  </si>
  <si>
    <t>科学技术普及</t>
  </si>
  <si>
    <t>科普活动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</si>
  <si>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</si>
  <si>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行政事业单位离退休</t>
    </r>
  </si>
  <si>
    <t>机关事业单位基本养老保险缴费支出</t>
  </si>
  <si>
    <t>机关事业单位职业年金缴费支出</t>
  </si>
  <si>
    <t>其他行政事业单位养老支出</t>
  </si>
  <si>
    <r>
      <rPr>
        <sz val="12"/>
        <rFont val="方正仿宋_GBK"/>
        <family val="4"/>
      </rPr>
      <t>医疗卫生</t>
    </r>
  </si>
  <si>
    <t>行政事业单位医疗</t>
  </si>
  <si>
    <r>
      <rPr>
        <sz val="12"/>
        <rFont val="方正仿宋_GBK"/>
        <family val="4"/>
      </rPr>
      <t>行政单位医疗</t>
    </r>
  </si>
  <si>
    <r>
      <rPr>
        <sz val="12"/>
        <rFont val="方正仿宋_GBK"/>
        <family val="4"/>
      </rPr>
      <t>事业单位医疗</t>
    </r>
  </si>
  <si>
    <r>
      <rPr>
        <sz val="12"/>
        <rFont val="方正仿宋_GBK"/>
        <family val="4"/>
      </rPr>
      <t>其他行政事业单位医疗支出</t>
    </r>
  </si>
  <si>
    <t>资源勘探工业信息等支出</t>
  </si>
  <si>
    <t>工业和信息产业监管</t>
  </si>
  <si>
    <r>
      <rPr>
        <sz val="12"/>
        <rFont val="方正仿宋_GBK"/>
        <family val="4"/>
      </rPr>
      <t>行政运行</t>
    </r>
  </si>
  <si>
    <r>
      <rPr>
        <sz val="12"/>
        <rFont val="方正仿宋_GBK"/>
        <family val="4"/>
      </rPr>
      <t>事业运行</t>
    </r>
  </si>
  <si>
    <t>一般行政管理事务</t>
  </si>
  <si>
    <t>其他工业和信息产业监管支出</t>
  </si>
  <si>
    <t>支持中小企业发展和管理支出</t>
  </si>
  <si>
    <t>中小企业发展专项</t>
  </si>
  <si>
    <t>其他支持中小企业发展和管理支出</t>
  </si>
  <si>
    <t>商业服务业</t>
  </si>
  <si>
    <t>商业流通事务</t>
  </si>
  <si>
    <t>其他商业流通事务支出</t>
  </si>
  <si>
    <r>
      <rPr>
        <sz val="12"/>
        <rFont val="方正仿宋_GBK"/>
        <family val="4"/>
      </rPr>
      <t>住房保障支出</t>
    </r>
  </si>
  <si>
    <r>
      <rPr>
        <sz val="12"/>
        <rFont val="方正仿宋_GBK"/>
        <family val="4"/>
      </rPr>
      <t>住房改革支出</t>
    </r>
  </si>
  <si>
    <r>
      <rPr>
        <sz val="12"/>
        <rFont val="方正仿宋_GBK"/>
        <family val="4"/>
      </rPr>
      <t>住房公积金</t>
    </r>
  </si>
  <si>
    <t>表三</t>
  </si>
  <si>
    <t>城口县经济和信息化委员会2023年一般公共预算财政拨款基本支出预算表
（按支出经济分类分）</t>
  </si>
  <si>
    <r>
      <rPr>
        <sz val="14"/>
        <rFont val="方正黑体_GBK"/>
        <family val="4"/>
      </rPr>
      <t>经济分类科目名称</t>
    </r>
  </si>
  <si>
    <r>
      <t>2023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</si>
  <si>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</si>
  <si>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</si>
  <si>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</si>
  <si>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</si>
  <si>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</si>
  <si>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</si>
  <si>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</si>
  <si>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</si>
  <si>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</si>
  <si>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</si>
  <si>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</si>
  <si>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</si>
  <si>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</si>
  <si>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</si>
  <si>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商品和服务支出</t>
  </si>
  <si>
    <t>办公费</t>
  </si>
  <si>
    <t>水费</t>
  </si>
  <si>
    <t>电费</t>
  </si>
  <si>
    <t>物业管理费</t>
  </si>
  <si>
    <t>差旅费</t>
  </si>
  <si>
    <t>维修（护）费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</si>
  <si>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</si>
  <si>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</si>
  <si>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</si>
  <si>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</si>
  <si>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</si>
  <si>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</si>
  <si>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</si>
  <si>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</si>
  <si>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生活补助</t>
  </si>
  <si>
    <t>其他对个人和家庭的补助</t>
  </si>
  <si>
    <t>说明：此表不得填报退休费支出。</t>
  </si>
  <si>
    <t>表四</t>
  </si>
  <si>
    <t>城口县经济和信息化委员会2023年一般公共预算“三公”经费支出表</t>
  </si>
  <si>
    <r>
      <t>2023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</si>
  <si>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</si>
  <si>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</si>
  <si>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</si>
  <si>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</si>
  <si>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</si>
  <si>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</si>
  <si>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</si>
  <si>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表五</t>
  </si>
  <si>
    <r>
      <t>城口县经济和信息化委员会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年政府性基金预算支出表</t>
    </r>
  </si>
  <si>
    <r>
      <t>2023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</si>
  <si>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</si>
  <si>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</si>
  <si>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</si>
  <si>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</si>
  <si>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</si>
  <si>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</si>
  <si>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</si>
  <si>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</si>
  <si>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</si>
  <si>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</si>
  <si>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</si>
  <si>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</si>
  <si>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</si>
  <si>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</si>
  <si>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</si>
  <si>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</si>
  <si>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</si>
  <si>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表六</t>
  </si>
  <si>
    <r>
      <t>城口县经济和信息化委员会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</si>
  <si>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</si>
  <si>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</si>
  <si>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</si>
  <si>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2023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</si>
  <si>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</si>
  <si>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t>2023</t>
    </r>
    <r>
      <rPr>
        <sz val="10"/>
        <rFont val="方正黑体_GBK"/>
        <family val="4"/>
      </rPr>
      <t>年预算数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</si>
  <si>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</si>
  <si>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</si>
  <si>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</si>
  <si>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</si>
  <si>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</si>
  <si>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</si>
  <si>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</si>
  <si>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</si>
  <si>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</si>
  <si>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</si>
  <si>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</si>
  <si>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</si>
  <si>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</si>
  <si>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</si>
  <si>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</si>
  <si>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</si>
  <si>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</si>
  <si>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</si>
  <si>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</si>
  <si>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</si>
  <si>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</si>
  <si>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</si>
  <si>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</si>
  <si>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</si>
  <si>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</si>
  <si>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</si>
  <si>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</si>
  <si>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</si>
  <si>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</si>
  <si>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</si>
  <si>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</si>
  <si>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</si>
  <si>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</si>
  <si>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</si>
  <si>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</si>
  <si>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</si>
  <si>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</si>
  <si>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</si>
  <si>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</si>
  <si>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</t>
  </si>
  <si>
    <r>
      <t>城口县经济和信息化委员会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</si>
  <si>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</si>
  <si>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</si>
  <si>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</si>
  <si>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</si>
  <si>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</si>
  <si>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</si>
  <si>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</si>
  <si>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</si>
  <si>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</si>
  <si>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</si>
  <si>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</si>
  <si>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</si>
  <si>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</si>
  <si>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</si>
  <si>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</si>
  <si>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</si>
  <si>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</si>
  <si>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</si>
  <si>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</si>
  <si>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</si>
  <si>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</si>
  <si>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</si>
  <si>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r>
      <rPr>
        <sz val="9"/>
        <rFont val="方正仿宋_GBK"/>
        <family val="4"/>
      </rPr>
      <t>一般公共服务</t>
    </r>
  </si>
  <si>
    <r>
      <rPr>
        <sz val="9"/>
        <rFont val="方正仿宋_GBK"/>
        <family val="4"/>
      </rPr>
      <t>其他共产党事务支出</t>
    </r>
  </si>
  <si>
    <r>
      <rPr>
        <sz val="9"/>
        <rFont val="方正仿宋_GBK"/>
        <family val="4"/>
      </rPr>
      <t>科学技术</t>
    </r>
  </si>
  <si>
    <r>
      <rPr>
        <sz val="9"/>
        <rFont val="方正仿宋_GBK"/>
        <family val="4"/>
      </rPr>
      <t>技术研究与开发</t>
    </r>
  </si>
  <si>
    <r>
      <rPr>
        <sz val="9"/>
        <rFont val="方正仿宋_GBK"/>
        <family val="4"/>
      </rPr>
      <t>科技成果转化与扩散</t>
    </r>
  </si>
  <si>
    <r>
      <rPr>
        <sz val="9"/>
        <rFont val="方正仿宋_GBK"/>
        <family val="4"/>
      </rPr>
      <t>科学技术普及</t>
    </r>
  </si>
  <si>
    <r>
      <rPr>
        <sz val="9"/>
        <rFont val="方正仿宋_GBK"/>
        <family val="4"/>
      </rPr>
      <t>科普活动</t>
    </r>
  </si>
  <si>
    <r>
      <rPr>
        <sz val="9"/>
        <rFont val="方正仿宋_GBK"/>
        <family val="4"/>
      </rPr>
      <t>社会保障和就业</t>
    </r>
  </si>
  <si>
    <r>
      <rPr>
        <sz val="9"/>
        <rFont val="方正仿宋_GBK"/>
        <family val="4"/>
      </rPr>
      <t>行政事业单位离退休</t>
    </r>
  </si>
  <si>
    <r>
      <rPr>
        <sz val="9"/>
        <rFont val="方正仿宋_GBK"/>
        <family val="4"/>
      </rPr>
      <t>机关事业单位基本养老保险缴费支出</t>
    </r>
  </si>
  <si>
    <r>
      <rPr>
        <sz val="9"/>
        <rFont val="方正仿宋_GBK"/>
        <family val="4"/>
      </rPr>
      <t>机关事业单位职业年金缴费支出</t>
    </r>
  </si>
  <si>
    <r>
      <rPr>
        <sz val="9"/>
        <rFont val="方正仿宋_GBK"/>
        <family val="4"/>
      </rPr>
      <t>其他行政事业单位养老支出</t>
    </r>
  </si>
  <si>
    <r>
      <rPr>
        <sz val="9"/>
        <rFont val="方正仿宋_GBK"/>
        <family val="4"/>
      </rPr>
      <t>医疗卫生</t>
    </r>
  </si>
  <si>
    <r>
      <rPr>
        <sz val="9"/>
        <rFont val="方正仿宋_GBK"/>
        <family val="4"/>
      </rPr>
      <t>行政事业单位医疗</t>
    </r>
  </si>
  <si>
    <r>
      <rPr>
        <sz val="9"/>
        <rFont val="方正仿宋_GBK"/>
        <family val="4"/>
      </rPr>
      <t>行政单位医疗</t>
    </r>
  </si>
  <si>
    <r>
      <rPr>
        <sz val="9"/>
        <rFont val="方正仿宋_GBK"/>
        <family val="4"/>
      </rPr>
      <t>事业单位医疗</t>
    </r>
  </si>
  <si>
    <r>
      <rPr>
        <sz val="9"/>
        <rFont val="方正仿宋_GBK"/>
        <family val="4"/>
      </rPr>
      <t>其他行政事业单位医疗支出</t>
    </r>
  </si>
  <si>
    <r>
      <rPr>
        <sz val="9"/>
        <rFont val="方正仿宋_GBK"/>
        <family val="4"/>
      </rPr>
      <t>资源勘探工业信息等支出</t>
    </r>
  </si>
  <si>
    <r>
      <rPr>
        <sz val="9"/>
        <rFont val="方正仿宋_GBK"/>
        <family val="4"/>
      </rPr>
      <t>工业和信息产业监管</t>
    </r>
  </si>
  <si>
    <r>
      <rPr>
        <sz val="9"/>
        <rFont val="方正仿宋_GBK"/>
        <family val="4"/>
      </rPr>
      <t>行政运行</t>
    </r>
  </si>
  <si>
    <r>
      <rPr>
        <sz val="9"/>
        <rFont val="方正仿宋_GBK"/>
        <family val="4"/>
      </rPr>
      <t>事业运行</t>
    </r>
  </si>
  <si>
    <r>
      <rPr>
        <sz val="9"/>
        <rFont val="方正仿宋_GBK"/>
        <family val="4"/>
      </rPr>
      <t>一般行政管理事务</t>
    </r>
  </si>
  <si>
    <r>
      <rPr>
        <sz val="9"/>
        <rFont val="方正仿宋_GBK"/>
        <family val="4"/>
      </rPr>
      <t>其他工业和信息产业监管支出</t>
    </r>
  </si>
  <si>
    <r>
      <rPr>
        <sz val="9"/>
        <rFont val="方正仿宋_GBK"/>
        <family val="4"/>
      </rPr>
      <t>支持中小企业发展和管理支出</t>
    </r>
  </si>
  <si>
    <r>
      <rPr>
        <sz val="9"/>
        <rFont val="方正仿宋_GBK"/>
        <family val="4"/>
      </rPr>
      <t>中小企业发展专项</t>
    </r>
  </si>
  <si>
    <r>
      <rPr>
        <sz val="9"/>
        <rFont val="方正仿宋_GBK"/>
        <family val="4"/>
      </rPr>
      <t>其他支持中小企业发展和管理支出</t>
    </r>
  </si>
  <si>
    <r>
      <rPr>
        <sz val="9"/>
        <rFont val="方正仿宋_GBK"/>
        <family val="4"/>
      </rPr>
      <t>住房保障支出</t>
    </r>
  </si>
  <si>
    <r>
      <rPr>
        <sz val="9"/>
        <rFont val="方正仿宋_GBK"/>
        <family val="4"/>
      </rPr>
      <t>住房改革支出</t>
    </r>
  </si>
  <si>
    <r>
      <rPr>
        <sz val="9"/>
        <rFont val="方正仿宋_GBK"/>
        <family val="4"/>
      </rPr>
      <t>住房公积金</t>
    </r>
  </si>
  <si>
    <t>表八</t>
  </si>
  <si>
    <r>
      <t>城口县经济和信息化委员会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</si>
  <si>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</si>
  <si>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</si>
  <si>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</si>
  <si>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</si>
  <si>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</si>
  <si>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</si>
  <si>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</si>
  <si>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</si>
  <si>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rPr>
        <sz val="9"/>
        <rFont val="方正仿宋_GBK"/>
        <family val="4"/>
      </rPr>
      <t>商业服务业</t>
    </r>
  </si>
  <si>
    <r>
      <rPr>
        <sz val="9"/>
        <rFont val="方正仿宋_GBK"/>
        <family val="4"/>
      </rPr>
      <t>商业流通事务</t>
    </r>
  </si>
  <si>
    <r>
      <rPr>
        <sz val="9"/>
        <rFont val="方正仿宋_GBK"/>
        <family val="4"/>
      </rPr>
      <t>其他商业流通事务支出</t>
    </r>
  </si>
  <si>
    <t>表九</t>
  </si>
  <si>
    <t>城口县经济和信息化委员会政府采购预算明细表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</si>
  <si>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</si>
  <si>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</si>
  <si>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</si>
  <si>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</si>
  <si>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</si>
  <si>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</si>
  <si>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</si>
  <si>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</si>
  <si>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</si>
  <si>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</si>
  <si>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</si>
  <si>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</si>
  <si>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</si>
  <si>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</si>
  <si>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</si>
  <si>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</si>
  <si>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t>表十</t>
  </si>
  <si>
    <r>
      <t>2023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</si>
  <si>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</si>
  <si>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城口县经济和信息化委员会</t>
  </si>
  <si>
    <t>支出预算总量</t>
  </si>
  <si>
    <t>其中：部门预算支出</t>
  </si>
  <si>
    <t>当年整体绩效目标</t>
  </si>
  <si>
    <t>坚持以习近平新时代中国特色社会主义思想为指引，全面贯彻落实党的二十大精神，深刻领会中央经济工作会议精神，认真落实市第六次党代会、市委六届二次全会、市委经济工作会议精神及县委经济工作会议、县委十四届五次全会、县“两会”部署要求，坚持稳中求进工作总基调，完整、准确、全面贯彻新发展理念，积极服务和融入新发展格局，统筹疫情防控和经济社会发展，统筹发展和安全，有效防范化解重大风险，突出目标导向、问题导向、结果导向“三个导向”，围绕市场主体培育、园区建设加速、招商引资落地、科技数字赋能“四条主线”，夯实党建引领、安全稳定和团队建设“三大保障”，努力实现经信系统工作全面提质、全面提效、全面提能、全面提位，全力推进“三县一城一枢纽”建设，为新时代新征程全面建设社会主义现代化新城口开好局起好步。</t>
  </si>
  <si>
    <t>绩效指标</t>
  </si>
  <si>
    <t>指标名称</t>
  </si>
  <si>
    <t>指标权重</t>
  </si>
  <si>
    <t>计量单位</t>
  </si>
  <si>
    <t>指标性质</t>
  </si>
  <si>
    <t>指标值</t>
  </si>
  <si>
    <r>
      <rPr>
        <sz val="12"/>
        <rFont val="方正仿宋_GBK"/>
        <family val="4"/>
      </rPr>
      <t>公用经费控制率</t>
    </r>
  </si>
  <si>
    <t>%</t>
  </si>
  <si>
    <t>≤</t>
  </si>
  <si>
    <r>
      <rPr>
        <sz val="12"/>
        <rFont val="方正仿宋_GBK"/>
        <family val="4"/>
      </rPr>
      <t>一般性支出压减率</t>
    </r>
  </si>
  <si>
    <r>
      <rPr>
        <sz val="12"/>
        <rFont val="方正仿宋_GBK"/>
        <family val="4"/>
      </rPr>
      <t>三公经费变动率</t>
    </r>
  </si>
  <si>
    <r>
      <rPr>
        <sz val="12"/>
        <rFont val="方正仿宋_GBK"/>
        <family val="4"/>
      </rPr>
      <t>基本支出预算控制率</t>
    </r>
  </si>
  <si>
    <r>
      <rPr>
        <sz val="12"/>
        <rFont val="方正仿宋_GBK"/>
        <family val="4"/>
      </rPr>
      <t>结转结余率</t>
    </r>
  </si>
  <si>
    <r>
      <rPr>
        <sz val="12"/>
        <rFont val="方正仿宋_GBK"/>
        <family val="4"/>
      </rPr>
      <t>预算执行序时进度</t>
    </r>
  </si>
  <si>
    <t>≥</t>
  </si>
  <si>
    <r>
      <rPr>
        <sz val="12"/>
        <color indexed="8"/>
        <rFont val="方正仿宋_GBK"/>
        <family val="4"/>
      </rPr>
      <t>月份</t>
    </r>
    <r>
      <rPr>
        <sz val="12"/>
        <color indexed="8"/>
        <rFont val="Times New Roman"/>
        <family val="1"/>
      </rPr>
      <t>/12</t>
    </r>
  </si>
  <si>
    <r>
      <rPr>
        <sz val="12"/>
        <rFont val="方正仿宋_GBK"/>
        <family val="4"/>
      </rPr>
      <t>往来账款变动率</t>
    </r>
  </si>
  <si>
    <r>
      <rPr>
        <sz val="12"/>
        <rFont val="方正仿宋_GBK"/>
        <family val="4"/>
      </rPr>
      <t>年度任务计划或月度工作计划完成适效性</t>
    </r>
  </si>
  <si>
    <r>
      <rPr>
        <sz val="12"/>
        <rFont val="方正仿宋_GBK"/>
        <family val="4"/>
      </rPr>
      <t>各项目收支及管理规范合理性</t>
    </r>
  </si>
  <si>
    <r>
      <rPr>
        <sz val="12"/>
        <rFont val="方正仿宋_GBK"/>
        <family val="4"/>
      </rPr>
      <t>社会公众或服务对象满意度</t>
    </r>
  </si>
  <si>
    <t>表十一</t>
  </si>
  <si>
    <t>2023年部门项目绩效目标表</t>
  </si>
  <si>
    <t>单位信息：</t>
  </si>
  <si>
    <t>350001-城口县经济和信息化委员会（本级）</t>
  </si>
  <si>
    <t>项目名称：</t>
  </si>
  <si>
    <t>城财发〔2023〕2号原乡企非在编人员养老和医疗补助</t>
  </si>
  <si>
    <t>职能职责与活动：</t>
  </si>
  <si>
    <t>13-工业经济运行与中小微企业发展管理职能/16-消化解决遗留问题</t>
  </si>
  <si>
    <t>主管部门：</t>
  </si>
  <si>
    <t>350-城口县经济和信息化委员会</t>
  </si>
  <si>
    <t>项目经办人：</t>
  </si>
  <si>
    <t>曾明超</t>
  </si>
  <si>
    <t>项目总额：</t>
  </si>
  <si>
    <t xml:space="preserve">200000
</t>
  </si>
  <si>
    <t>预算执行率权重(%)：</t>
  </si>
  <si>
    <t>项目经办人电话：</t>
  </si>
  <si>
    <t>18996613720</t>
  </si>
  <si>
    <t>其中：</t>
  </si>
  <si>
    <t>财政资金：</t>
  </si>
  <si>
    <t xml:space="preserve">200000 </t>
  </si>
  <si>
    <t>整体目标：</t>
  </si>
  <si>
    <t xml:space="preserve">对原乡镇企办室非在编人员服务年限进行养老和医疗补助（补助标准为每服务一年补助养老补贴600元，医疗补贴120元），妥善解决原乡镇企办室非在编人员养老保险和医疗补助问题。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</si>
  <si>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</si>
  <si>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</si>
  <si>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</si>
  <si>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</si>
  <si>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</si>
  <si>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</si>
  <si>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</si>
  <si>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</si>
  <si>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</si>
  <si>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度量单位</t>
  </si>
  <si>
    <t>权重（%）</t>
  </si>
  <si>
    <t>备注</t>
  </si>
  <si>
    <t>产出指标</t>
  </si>
  <si>
    <t>数量指标</t>
  </si>
  <si>
    <t>补助人数</t>
  </si>
  <si>
    <t>＝</t>
  </si>
  <si>
    <t>93</t>
  </si>
  <si>
    <t>人</t>
  </si>
  <si>
    <t>20</t>
  </si>
  <si>
    <t>时效指标</t>
  </si>
  <si>
    <t>补助资金到位率</t>
  </si>
  <si>
    <t>100</t>
  </si>
  <si>
    <t>效益指标</t>
  </si>
  <si>
    <t>社会效益指标</t>
  </si>
  <si>
    <t>补助政策知晓率</t>
  </si>
  <si>
    <t>满意度指标</t>
  </si>
  <si>
    <t>服务对象满意度指标</t>
  </si>
  <si>
    <t>服务对象满意度</t>
  </si>
  <si>
    <t>95</t>
  </si>
  <si>
    <t>10</t>
  </si>
  <si>
    <t>成本指标</t>
  </si>
  <si>
    <t>经济成本指标</t>
  </si>
  <si>
    <t>资金投入金额</t>
  </si>
  <si>
    <t>万元/年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</si>
  <si>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此表统计项目为2023年项目。</t>
  </si>
  <si>
    <t>城财发〔2023〕2号中小微企业服务</t>
  </si>
  <si>
    <t>13-工业经济运行与中小微企业发展管理职能/12-中小微企业发展</t>
  </si>
  <si>
    <t xml:space="preserve">一是负责中小微企业运行监测、预警分析及信息发布。负责中小微企业发展服务体系建设工作。二是小微企业发展提供服务。负责中小微企业创新创业工作。负责培育各类民营市场主体。编制微型企业发展规划及创业投资计划，指导微型企业创业扶持工作，开展创业培训及微型企业孵化工作。组织实施本县各类所有制企业的企业负担监督管理工作，承担中小微企业维权投诉工作。指导企业加强管理，建立现代企业制度。指导企业质量品牌建设和标准化工作。三是做好中小企业政策宣传。进一步加大中小企业政策宣传力度，营造良好舆论氛围，将中小企业政策落到实处，增强中小企业发展信心，促进中小企业健康稳定发展。为各项中小企业政策的落实奠定了基础。四是落实中小企业运行监测。利用中小微企业运行监测平台对重点中小企业进行运行监测。五是定期开展中小企业服务。定期下沉企业一线，指导解决企业生产运行中存在的问题，将重点企业纳入定点联系帮扶名单，每户企业确定一个联系领导和一个蹲点联系人，开展精准调度，实施蹲点联系、问题化解工作，每周收集企业运行情况和存在的问题。六是抓好中小企业培训工作。定期开展中小企业统计工作和中小企业监测平台业务培训，每年组织中小企业培训人数达到100人以上。
</t>
  </si>
  <si>
    <t>效果指标</t>
  </si>
  <si>
    <t>定期经济运行调度覆盖率</t>
  </si>
  <si>
    <t>98</t>
  </si>
  <si>
    <t>质量指标</t>
  </si>
  <si>
    <t>其他中小企业日常承担工作完成率</t>
  </si>
  <si>
    <t>政策知晓率</t>
  </si>
  <si>
    <t>90</t>
  </si>
  <si>
    <t>辖区企业满意度</t>
  </si>
  <si>
    <t>企业服务成本投入</t>
  </si>
  <si>
    <t>万元</t>
  </si>
  <si>
    <t>城财发〔2023〕2号经信系统行业企业安全监管</t>
  </si>
  <si>
    <t>16-工业安全和环保节能服务职能/11-安全环保监督管理</t>
  </si>
  <si>
    <t>景光斌</t>
  </si>
  <si>
    <t xml:space="preserve">150000
</t>
  </si>
  <si>
    <t>15330488980</t>
  </si>
  <si>
    <t xml:space="preserve">150000 </t>
  </si>
  <si>
    <t xml:space="preserve">1.推动落实经信系统行业企业和园区内工业企业安全生产工作责任；
2.保障重要时段经信系统行业领域安全；
3.推动安全生产标准化建设；
4.开展现场监管检查监督执法；
5.加强行业领域隐患排查治理；
6.提升经信系统行业领域应急管理水平和开展安全宣传。
</t>
  </si>
  <si>
    <t>安全监督检查和行政执法覆盖率和完成率</t>
  </si>
  <si>
    <t>安全隐患排查整治整改率</t>
  </si>
  <si>
    <t>应急演练参与率</t>
  </si>
  <si>
    <t>安全知识宣传教育和人员培训参与率和知晓率</t>
  </si>
  <si>
    <t>人民群众满意度</t>
  </si>
  <si>
    <t>安全监管成本投入</t>
  </si>
  <si>
    <t>15</t>
  </si>
  <si>
    <t>城财发〔2023〕2号城口矿产品加工等高污染行业生态环境保护</t>
  </si>
  <si>
    <t xml:space="preserve">60000
</t>
  </si>
  <si>
    <t xml:space="preserve">60000 </t>
  </si>
  <si>
    <t xml:space="preserve">1.加强行业领域暨工业园区内的环境保护工作目标管理，确定重点工作任务；
2.严格执行生态环境保护政策，推动工业结构调整；
3.加强重点企业排放监督管理，统筹淘汰落后产能、化解过剩产能工作；
4.指导和督促工业园区落实环境保护监管责任；
5.加强生态环境保护宣传、培训，推动企业绿色发展；
6.调整能源结构，推进天然气产供储销体系建设，发展清洁能源工作。
</t>
  </si>
  <si>
    <t>工业企业、通信行业、工业园区内、天然气（清洁能源）领域的生态环境保护问题隐患排查整治整改率</t>
  </si>
  <si>
    <t>工业企业、通信行业、工业园区内、天然气（清洁能源）等领域的监督检查和行政执法覆盖率和完成率</t>
  </si>
  <si>
    <t>工业企业、通信行业、工业园区内、天然气（清洁能源）领域生态环境保护知识宣传教育和人员培训参与率和知晓率</t>
  </si>
  <si>
    <t>生态环境保护成本投入</t>
  </si>
  <si>
    <t>6</t>
  </si>
  <si>
    <t>城财发〔2023〕2号城口矿产品加工等高能耗领域节能降耗</t>
  </si>
  <si>
    <t xml:space="preserve">90000
</t>
  </si>
  <si>
    <t xml:space="preserve">90000 </t>
  </si>
  <si>
    <t>节能、节水、降耗和减排领域的监督检查和行政执法覆盖率和完成率</t>
  </si>
  <si>
    <t>能耗设施设备和排放隐患排查整治整改率</t>
  </si>
  <si>
    <t>节能、节水、降耗和减排知识宣传教育和人员培训参与率和知晓率</t>
  </si>
  <si>
    <t>节能降耗成本投入</t>
  </si>
  <si>
    <t>9</t>
  </si>
  <si>
    <t>城财发〔2023〕2号城口政务信息资源共享交换平台运维</t>
  </si>
  <si>
    <t>15-信息化管理（以大数据智能化为引领的创新驱动 发展战略行动、无线电管理）职能/11-大数据智能化项目建设</t>
  </si>
  <si>
    <t>王泽莲</t>
  </si>
  <si>
    <t xml:space="preserve">300000
</t>
  </si>
  <si>
    <t>17358331991</t>
  </si>
  <si>
    <t xml:space="preserve">300000 </t>
  </si>
  <si>
    <t xml:space="preserve">租用云资源服务、网络信息安全三级等保测评、升级完善部分功能工作，确保城口政务信息资源共享交换平台正常运行。
</t>
  </si>
  <si>
    <t>年稳定运行天数</t>
  </si>
  <si>
    <t>365</t>
  </si>
  <si>
    <t>天</t>
  </si>
  <si>
    <t>40</t>
  </si>
  <si>
    <t>系统运行维护响应时间</t>
  </si>
  <si>
    <t>24</t>
  </si>
  <si>
    <t>小时</t>
  </si>
  <si>
    <t>可持续发展指标</t>
  </si>
  <si>
    <t>系统正常使用年限</t>
  </si>
  <si>
    <t>1</t>
  </si>
  <si>
    <t>年</t>
  </si>
  <si>
    <t>系统使用满意度</t>
  </si>
  <si>
    <t>5</t>
  </si>
  <si>
    <t>平台运维成本</t>
  </si>
  <si>
    <t>30</t>
  </si>
  <si>
    <t>城财发〔2023〕2号企业管理人才培训</t>
  </si>
  <si>
    <t>13-工业经济运行与中小微企业发展管理职能/11-工业经济运行调度和要素保障</t>
  </si>
  <si>
    <t xml:space="preserve">100000
</t>
  </si>
  <si>
    <t xml:space="preserve">100000 </t>
  </si>
  <si>
    <t xml:space="preserve">根据市经济信息委要求，2023年计划培训中小企业经营管理人才不少于100名；培训对象主要针对成长性好、创新能力强，在区域或行业中处于龙头骨干地位的中小企业管理者，发展潜力大的初创小微企业经营管理人员；培训方式主要采用集中培训与实践相结合，课堂教学与实际应用相结合等方式，围绕中小企业经营管理者的重点领域和薄弱环节，着力提升企业经营管理者的专业素质和水平，以为我县经济社会发展做出贡献；培训师资主要从从事培训的中介机构、重庆市中小企业服务平台、西南大学、重庆大学等市经济信息委推荐的师资力量，并结合城口需求实际选取培训老师。
</t>
  </si>
  <si>
    <t>培训场次</t>
  </si>
  <si>
    <t>4</t>
  </si>
  <si>
    <t>场次</t>
  </si>
  <si>
    <t>培训人次</t>
  </si>
  <si>
    <t>人次</t>
  </si>
  <si>
    <t>企业经营管理专业素质和水平提升程度</t>
  </si>
  <si>
    <t>定性</t>
  </si>
  <si>
    <t>很好</t>
  </si>
  <si>
    <t>很好/较好/一般/差</t>
  </si>
  <si>
    <t>企业满意度</t>
  </si>
  <si>
    <t>平均培训标准</t>
  </si>
  <si>
    <t>2.5</t>
  </si>
  <si>
    <t>万元/场</t>
  </si>
  <si>
    <t>城财发〔2023〕2号2023年科技成果转化与扩散</t>
  </si>
  <si>
    <t>14-科技创新与发展科管理职能/11-科技项目支持和实施</t>
  </si>
  <si>
    <t>赵静</t>
  </si>
  <si>
    <t xml:space="preserve">3000000
</t>
  </si>
  <si>
    <t>13752889092</t>
  </si>
  <si>
    <t xml:space="preserve">3000000 </t>
  </si>
  <si>
    <t xml:space="preserve">建立以创新驱动发展为目标，以政府引导和服务为支撑，以企业为主体，以高校、科研院所为创新源头和依托的协作互动、互惠共赢的产学研协同创新机制，支撑县域主导产业科技创新。
</t>
  </si>
  <si>
    <t>补助企业数量</t>
  </si>
  <si>
    <t>家</t>
  </si>
  <si>
    <t>企业自主创新个数</t>
  </si>
  <si>
    <t>23</t>
  </si>
  <si>
    <t>个</t>
  </si>
  <si>
    <t>80</t>
  </si>
  <si>
    <t>科技成果转化与扩散成本</t>
  </si>
  <si>
    <t>300</t>
  </si>
  <si>
    <t>城财发〔2023〕2号2023年市级引导区县科技发展</t>
  </si>
  <si>
    <t>根据重庆市财政局《关于提前下达2022年市级引导区县科技发展资金预算的通知》（渝财教〔2021﹞190号）和《支持科技创新若干财政金融政策》（渝府办发〔2021﹞47号）文件要求，开展本县各项科技发展工作，用于科学技术支出。</t>
  </si>
  <si>
    <t>资金兑付率</t>
  </si>
  <si>
    <t>年市级引导区县科技发展资金投入</t>
  </si>
  <si>
    <t>=</t>
  </si>
  <si>
    <t>城财发〔2023〕2号2023年“三区”科技人才支持</t>
  </si>
  <si>
    <t>根据重庆市财政局《关于提前下达2022年“三区”科技人才支持计划预算的通知》（渝财教〔2021﹞189号）文件要求，组织开展科技工作者选派和培育工作15名，20000元/名。</t>
  </si>
  <si>
    <t>选派培育“三区”科技人才人数</t>
  </si>
  <si>
    <t>资金在规定时间内支付到位率</t>
  </si>
  <si>
    <t>标准</t>
  </si>
  <si>
    <t>万元/人</t>
  </si>
  <si>
    <t>城财发〔2023〕2号2023年市中小微企业发展专项资金</t>
  </si>
  <si>
    <t>为认真贯彻落实市委、市政府有关工作部署和重庆市推动制造业高质量发展大会精神，促进中小微企业高质量发展。项目重点用于助推企业成长、支持企业创业创新、加强公共服务、降低融资成本等领域。具体项目申报方向以指南为准。</t>
  </si>
  <si>
    <t>中小微企业发展资金投入</t>
  </si>
  <si>
    <t>城财发〔2023〕2号2023年市工业和信息化专项资金</t>
  </si>
  <si>
    <t>为支持渝东北渝东南地区部分区县特色绿色产业发展，缩小地区差距，发挥财政资金引导示范作用，推动渝东北渝东南地区工业经济转型升级和高质量发展。</t>
  </si>
  <si>
    <t>工业和信息化专项资金投入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</si>
</sst>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</numFmts>
  <fonts count="77"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4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方正小标宋_GBK"/>
      <family val="4"/>
    </font>
    <font>
      <sz val="14"/>
      <name val="方正仿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2"/>
      <color theme="1"/>
      <name val="Times New Roman"/>
      <family val="1"/>
    </font>
    <font>
      <sz val="11"/>
      <color theme="1"/>
      <name val="Calibri"/>
      <family val="0"/>
    </font>
    <font>
      <sz val="16"/>
      <color rgb="FF000000"/>
      <name val="方正小标宋_GBK"/>
      <family val="4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8" borderId="0" applyNumberFormat="0" applyBorder="0" applyAlignment="0" applyProtection="0"/>
    <xf numFmtId="0" fontId="45" fillId="0" borderId="5" applyNumberFormat="0" applyFill="0" applyAlignment="0" applyProtection="0"/>
    <xf numFmtId="0" fontId="42" fillId="9" borderId="0" applyNumberFormat="0" applyBorder="0" applyAlignment="0" applyProtection="0"/>
    <xf numFmtId="0" fontId="51" fillId="10" borderId="6" applyNumberFormat="0" applyAlignment="0" applyProtection="0"/>
    <xf numFmtId="0" fontId="52" fillId="10" borderId="1" applyNumberFormat="0" applyAlignment="0" applyProtection="0"/>
    <xf numFmtId="0" fontId="53" fillId="11" borderId="7" applyNumberFormat="0" applyAlignment="0" applyProtection="0"/>
    <xf numFmtId="0" fontId="16" fillId="3" borderId="0" applyNumberFormat="0" applyBorder="0" applyAlignment="0" applyProtection="0"/>
    <xf numFmtId="0" fontId="42" fillId="12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2" borderId="0" applyNumberFormat="0" applyBorder="0" applyAlignment="0" applyProtection="0"/>
    <xf numFmtId="0" fontId="57" fillId="13" borderId="0" applyNumberFormat="0" applyBorder="0" applyAlignment="0" applyProtection="0"/>
    <xf numFmtId="0" fontId="16" fillId="14" borderId="0" applyNumberFormat="0" applyBorder="0" applyAlignment="0" applyProtection="0"/>
    <xf numFmtId="0" fontId="4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42" fillId="18" borderId="0" applyNumberFormat="0" applyBorder="0" applyAlignment="0" applyProtection="0"/>
    <xf numFmtId="0" fontId="4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2" fillId="20" borderId="0" applyNumberFormat="0" applyBorder="0" applyAlignment="0" applyProtection="0"/>
    <xf numFmtId="0" fontId="16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16" fillId="22" borderId="0" applyNumberFormat="0" applyBorder="0" applyAlignment="0" applyProtection="0"/>
    <xf numFmtId="0" fontId="42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64" applyFont="1" applyFill="1" applyBorder="1" applyAlignment="1">
      <alignment horizontal="center" vertical="center" wrapText="1"/>
      <protection/>
    </xf>
    <xf numFmtId="0" fontId="68" fillId="0" borderId="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justify" vertical="center" wrapText="1"/>
    </xf>
    <xf numFmtId="0" fontId="69" fillId="0" borderId="1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8" fillId="0" borderId="0" xfId="64">
      <alignment/>
      <protection/>
    </xf>
    <xf numFmtId="0" fontId="3" fillId="0" borderId="0" xfId="65" applyNumberFormat="1" applyFont="1" applyFill="1" applyBorder="1" applyAlignment="1" applyProtection="1">
      <alignment vertical="center" wrapText="1"/>
      <protection/>
    </xf>
    <xf numFmtId="0" fontId="9" fillId="0" borderId="0" xfId="64" applyNumberFormat="1" applyFont="1" applyFill="1" applyAlignment="1">
      <alignment horizontal="center" vertical="center" wrapText="1"/>
      <protection/>
    </xf>
    <xf numFmtId="0" fontId="10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1" fillId="0" borderId="10" xfId="64" applyNumberFormat="1" applyFont="1" applyFill="1" applyBorder="1" applyAlignment="1" applyProtection="1">
      <alignment horizontal="center" vertical="center" wrapText="1"/>
      <protection/>
    </xf>
    <xf numFmtId="43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10" xfId="64" applyNumberFormat="1" applyFont="1" applyFill="1" applyBorder="1" applyAlignment="1" applyProtection="1">
      <alignment horizontal="justify" vertical="center" wrapText="1"/>
      <protection/>
    </xf>
    <xf numFmtId="0" fontId="71" fillId="0" borderId="10" xfId="0" applyFont="1" applyFill="1" applyBorder="1" applyAlignment="1">
      <alignment horizontal="center" vertical="center"/>
    </xf>
    <xf numFmtId="0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8" fillId="0" borderId="0" xfId="64" applyFont="1">
      <alignment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8" fillId="0" borderId="0" xfId="64" applyAlignment="1">
      <alignment vertical="center"/>
      <protection/>
    </xf>
    <xf numFmtId="0" fontId="8" fillId="0" borderId="0" xfId="64" applyAlignment="1">
      <alignment horizontal="center" vertical="center"/>
      <protection/>
    </xf>
    <xf numFmtId="0" fontId="3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66" applyNumberFormat="1" applyFont="1" applyFill="1" applyBorder="1" applyAlignment="1" applyProtection="1">
      <alignment horizontal="center" vertical="center" wrapText="1"/>
      <protection/>
    </xf>
    <xf numFmtId="0" fontId="20" fillId="0" borderId="10" xfId="65" applyFont="1" applyFill="1" applyBorder="1" applyAlignment="1">
      <alignment horizontal="left" vertical="center"/>
      <protection/>
    </xf>
    <xf numFmtId="43" fontId="75" fillId="0" borderId="10" xfId="0" applyNumberFormat="1" applyFont="1" applyFill="1" applyBorder="1" applyAlignment="1">
      <alignment/>
    </xf>
    <xf numFmtId="0" fontId="20" fillId="0" borderId="10" xfId="65" applyFont="1" applyFill="1" applyBorder="1" applyAlignment="1">
      <alignment horizontal="left" vertical="center" indent="2"/>
      <protection/>
    </xf>
    <xf numFmtId="0" fontId="22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 applyBorder="1" applyAlignment="1">
      <alignment horizontal="right" vertical="center" indent="2"/>
      <protection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43" fontId="26" fillId="0" borderId="10" xfId="0" applyNumberFormat="1" applyFont="1" applyFill="1" applyBorder="1" applyAlignment="1">
      <alignment horizontal="right" vertical="center" shrinkToFit="1"/>
    </xf>
    <xf numFmtId="0" fontId="27" fillId="0" borderId="14" xfId="0" applyFont="1" applyBorder="1" applyAlignment="1">
      <alignment/>
    </xf>
    <xf numFmtId="0" fontId="27" fillId="0" borderId="10" xfId="0" applyFont="1" applyBorder="1" applyAlignment="1">
      <alignment/>
    </xf>
    <xf numFmtId="43" fontId="27" fillId="0" borderId="10" xfId="0" applyNumberFormat="1" applyFont="1" applyBorder="1" applyAlignment="1">
      <alignment/>
    </xf>
    <xf numFmtId="43" fontId="27" fillId="0" borderId="15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43" fontId="26" fillId="0" borderId="18" xfId="0" applyNumberFormat="1" applyFont="1" applyFill="1" applyBorder="1" applyAlignment="1">
      <alignment horizontal="right" vertical="center" shrinkToFit="1"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shrinkToFit="1"/>
    </xf>
    <xf numFmtId="43" fontId="26" fillId="0" borderId="10" xfId="0" applyNumberFormat="1" applyFont="1" applyFill="1" applyBorder="1" applyAlignment="1">
      <alignment horizontal="center" vertical="center" shrinkToFit="1"/>
    </xf>
    <xf numFmtId="4" fontId="26" fillId="0" borderId="10" xfId="0" applyNumberFormat="1" applyFont="1" applyFill="1" applyBorder="1" applyAlignment="1">
      <alignment horizontal="center" vertical="center" shrinkToFit="1"/>
    </xf>
    <xf numFmtId="43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43" fontId="26" fillId="0" borderId="18" xfId="0" applyNumberFormat="1" applyFont="1" applyFill="1" applyBorder="1" applyAlignment="1">
      <alignment horizontal="center" vertical="center" shrinkToFit="1"/>
    </xf>
    <xf numFmtId="43" fontId="27" fillId="0" borderId="18" xfId="0" applyNumberFormat="1" applyFon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0" fontId="0" fillId="0" borderId="0" xfId="0" applyFont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shrinkToFit="1"/>
    </xf>
    <xf numFmtId="43" fontId="27" fillId="0" borderId="15" xfId="0" applyNumberFormat="1" applyFon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right"/>
    </xf>
    <xf numFmtId="0" fontId="25" fillId="0" borderId="12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left" vertical="center" shrinkToFit="1"/>
    </xf>
    <xf numFmtId="4" fontId="26" fillId="0" borderId="10" xfId="0" applyNumberFormat="1" applyFont="1" applyFill="1" applyBorder="1" applyAlignment="1">
      <alignment horizontal="right" vertical="center" shrinkToFit="1"/>
    </xf>
    <xf numFmtId="4" fontId="26" fillId="0" borderId="10" xfId="0" applyNumberFormat="1" applyFont="1" applyFill="1" applyBorder="1" applyAlignment="1">
      <alignment horizontal="left" vertical="center" shrinkToFit="1"/>
    </xf>
    <xf numFmtId="43" fontId="26" fillId="0" borderId="15" xfId="0" applyNumberFormat="1" applyFont="1" applyFill="1" applyBorder="1" applyAlignment="1">
      <alignment horizontal="left" vertical="center" shrinkToFit="1"/>
    </xf>
    <xf numFmtId="0" fontId="26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left" vertical="center" shrinkToFit="1"/>
    </xf>
    <xf numFmtId="43" fontId="26" fillId="0" borderId="15" xfId="0" applyNumberFormat="1" applyFont="1" applyFill="1" applyBorder="1" applyAlignment="1">
      <alignment horizontal="right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43" fontId="30" fillId="0" borderId="15" xfId="0" applyNumberFormat="1" applyFont="1" applyFill="1" applyBorder="1" applyAlignment="1">
      <alignment horizontal="right" vertical="center" shrinkToFit="1"/>
    </xf>
    <xf numFmtId="4" fontId="30" fillId="0" borderId="10" xfId="0" applyNumberFormat="1" applyFont="1" applyFill="1" applyBorder="1" applyAlignment="1">
      <alignment horizontal="center" vertical="center" shrinkToFit="1"/>
    </xf>
    <xf numFmtId="43" fontId="30" fillId="0" borderId="15" xfId="0" applyNumberFormat="1" applyFont="1" applyFill="1" applyBorder="1" applyAlignment="1">
      <alignment horizontal="center" vertical="center" shrinkToFit="1"/>
    </xf>
    <xf numFmtId="43" fontId="26" fillId="0" borderId="15" xfId="0" applyNumberFormat="1" applyFont="1" applyFill="1" applyBorder="1" applyAlignment="1">
      <alignment vertical="center" shrinkToFit="1"/>
    </xf>
    <xf numFmtId="0" fontId="30" fillId="0" borderId="17" xfId="0" applyFont="1" applyFill="1" applyBorder="1" applyAlignment="1">
      <alignment horizontal="center" vertical="center" shrinkToFit="1"/>
    </xf>
    <xf numFmtId="4" fontId="26" fillId="0" borderId="18" xfId="0" applyNumberFormat="1" applyFont="1" applyFill="1" applyBorder="1" applyAlignment="1">
      <alignment horizontal="right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43" fontId="26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77" fontId="12" fillId="0" borderId="14" xfId="0" applyNumberFormat="1" applyFont="1" applyBorder="1" applyAlignment="1">
      <alignment horizontal="center" vertical="center" wrapText="1"/>
    </xf>
    <xf numFmtId="177" fontId="12" fillId="0" borderId="1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/>
    </xf>
    <xf numFmtId="176" fontId="12" fillId="0" borderId="18" xfId="0" applyNumberFormat="1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12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12" fillId="0" borderId="10" xfId="66" applyNumberFormat="1" applyFont="1" applyFill="1" applyBorder="1" applyAlignment="1" applyProtection="1">
      <alignment horizontal="center" vertical="center" wrapText="1"/>
      <protection/>
    </xf>
    <xf numFmtId="43" fontId="32" fillId="0" borderId="10" xfId="66" applyNumberFormat="1" applyFont="1" applyFill="1" applyBorder="1" applyAlignment="1" applyProtection="1">
      <alignment horizontal="right" vertical="center" wrapText="1"/>
      <protection/>
    </xf>
    <xf numFmtId="43" fontId="0" fillId="0" borderId="0" xfId="0" applyNumberFormat="1" applyAlignment="1">
      <alignment/>
    </xf>
    <xf numFmtId="43" fontId="33" fillId="0" borderId="0" xfId="0" applyNumberFormat="1" applyFont="1" applyAlignment="1">
      <alignment/>
    </xf>
    <xf numFmtId="0" fontId="3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3" fontId="23" fillId="0" borderId="0" xfId="0" applyNumberFormat="1" applyFont="1" applyAlignment="1">
      <alignment horizontal="center" wrapText="1"/>
    </xf>
    <xf numFmtId="0" fontId="33" fillId="0" borderId="0" xfId="0" applyFont="1" applyAlignment="1">
      <alignment vertical="center"/>
    </xf>
    <xf numFmtId="43" fontId="22" fillId="0" borderId="0" xfId="0" applyNumberFormat="1" applyFont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43" fontId="12" fillId="0" borderId="10" xfId="0" applyNumberFormat="1" applyFont="1" applyFill="1" applyBorder="1" applyAlignment="1" applyProtection="1">
      <alignment horizontal="center" vertical="center" wrapText="1"/>
      <protection/>
    </xf>
    <xf numFmtId="43" fontId="12" fillId="0" borderId="10" xfId="0" applyNumberFormat="1" applyFont="1" applyBorder="1" applyAlignment="1">
      <alignment/>
    </xf>
    <xf numFmtId="43" fontId="12" fillId="0" borderId="15" xfId="0" applyNumberFormat="1" applyFont="1" applyBorder="1" applyAlignment="1">
      <alignment/>
    </xf>
    <xf numFmtId="178" fontId="12" fillId="0" borderId="14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left" vertical="center" wrapText="1"/>
    </xf>
    <xf numFmtId="49" fontId="12" fillId="0" borderId="10" xfId="66" applyNumberFormat="1" applyFont="1" applyFill="1" applyBorder="1" applyAlignment="1" applyProtection="1">
      <alignment horizontal="center" vertical="center"/>
      <protection/>
    </xf>
    <xf numFmtId="179" fontId="11" fillId="0" borderId="10" xfId="66" applyNumberFormat="1" applyFont="1" applyFill="1" applyBorder="1" applyAlignment="1" applyProtection="1">
      <alignment vertical="center"/>
      <protection/>
    </xf>
    <xf numFmtId="0" fontId="11" fillId="0" borderId="10" xfId="66" applyFont="1" applyFill="1" applyBorder="1" applyAlignment="1">
      <alignment vertical="center"/>
      <protection/>
    </xf>
    <xf numFmtId="49" fontId="12" fillId="0" borderId="18" xfId="66" applyNumberFormat="1" applyFont="1" applyFill="1" applyBorder="1" applyAlignment="1" applyProtection="1">
      <alignment horizontal="center" vertical="center"/>
      <protection/>
    </xf>
    <xf numFmtId="0" fontId="11" fillId="0" borderId="18" xfId="66" applyFont="1" applyFill="1" applyBorder="1" applyAlignment="1">
      <alignment vertical="center"/>
      <protection/>
    </xf>
    <xf numFmtId="43" fontId="12" fillId="0" borderId="18" xfId="0" applyNumberFormat="1" applyFont="1" applyBorder="1" applyAlignment="1">
      <alignment/>
    </xf>
    <xf numFmtId="43" fontId="12" fillId="0" borderId="19" xfId="0" applyNumberFormat="1" applyFont="1" applyBorder="1" applyAlignment="1">
      <alignment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left" vertical="center" wrapText="1"/>
    </xf>
    <xf numFmtId="43" fontId="12" fillId="0" borderId="10" xfId="0" applyNumberFormat="1" applyFont="1" applyFill="1" applyBorder="1" applyAlignment="1">
      <alignment horizontal="right" vertical="center"/>
    </xf>
    <xf numFmtId="43" fontId="12" fillId="0" borderId="15" xfId="0" applyNumberFormat="1" applyFont="1" applyFill="1" applyBorder="1" applyAlignment="1">
      <alignment horizontal="right" vertical="center"/>
    </xf>
    <xf numFmtId="180" fontId="11" fillId="0" borderId="10" xfId="0" applyNumberFormat="1" applyFont="1" applyBorder="1" applyAlignment="1">
      <alignment horizontal="left" vertical="center" wrapText="1"/>
    </xf>
    <xf numFmtId="178" fontId="12" fillId="0" borderId="14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left" vertical="center"/>
    </xf>
    <xf numFmtId="43" fontId="12" fillId="0" borderId="15" xfId="0" applyNumberFormat="1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left" vertical="center" wrapText="1"/>
    </xf>
    <xf numFmtId="180" fontId="12" fillId="0" borderId="10" xfId="0" applyNumberFormat="1" applyFont="1" applyFill="1" applyBorder="1" applyAlignment="1">
      <alignment horizontal="left" vertical="center"/>
    </xf>
    <xf numFmtId="178" fontId="12" fillId="0" borderId="14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left" vertical="center"/>
    </xf>
    <xf numFmtId="178" fontId="12" fillId="0" borderId="17" xfId="0" applyNumberFormat="1" applyFont="1" applyBorder="1" applyAlignment="1">
      <alignment horizontal="center" vertical="center"/>
    </xf>
    <xf numFmtId="180" fontId="12" fillId="0" borderId="18" xfId="0" applyNumberFormat="1" applyFont="1" applyBorder="1" applyAlignment="1">
      <alignment horizontal="left" vertical="center"/>
    </xf>
    <xf numFmtId="43" fontId="12" fillId="0" borderId="18" xfId="0" applyNumberFormat="1" applyFont="1" applyFill="1" applyBorder="1" applyAlignment="1" applyProtection="1">
      <alignment horizontal="center" vertical="center" wrapText="1"/>
      <protection/>
    </xf>
    <xf numFmtId="43" fontId="12" fillId="0" borderId="18" xfId="0" applyNumberFormat="1" applyFont="1" applyFill="1" applyBorder="1" applyAlignment="1">
      <alignment horizontal="right" vertical="center"/>
    </xf>
    <xf numFmtId="43" fontId="12" fillId="0" borderId="19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30" fillId="0" borderId="14" xfId="0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right" vertical="center" shrinkToFit="1"/>
    </xf>
    <xf numFmtId="0" fontId="27" fillId="0" borderId="10" xfId="0" applyFont="1" applyBorder="1" applyAlignment="1">
      <alignment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4" fontId="26" fillId="0" borderId="19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="60" workbookViewId="0" topLeftCell="A1">
      <selection activeCell="D13" sqref="D13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49" t="s">
        <v>204</v>
      </c>
    </row>
    <row r="2" spans="1:12" ht="41.25" customHeight="1">
      <c r="A2" s="50" t="s">
        <v>205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ht="11.25">
      <c r="L4" s="88" t="s">
        <v>2</v>
      </c>
    </row>
    <row r="5" spans="1:12" ht="17.25" customHeight="1">
      <c r="A5" s="75" t="s">
        <v>206</v>
      </c>
      <c r="B5" s="76" t="s">
        <v>161</v>
      </c>
      <c r="C5" s="77" t="s">
        <v>207</v>
      </c>
      <c r="D5" s="77" t="s">
        <v>208</v>
      </c>
      <c r="E5" s="77" t="s">
        <v>209</v>
      </c>
      <c r="F5" s="77" t="s">
        <v>210</v>
      </c>
      <c r="G5" s="77" t="s">
        <v>211</v>
      </c>
      <c r="H5" s="77" t="s">
        <v>212</v>
      </c>
      <c r="I5" s="77"/>
      <c r="J5" s="77" t="s">
        <v>213</v>
      </c>
      <c r="K5" s="77" t="s">
        <v>214</v>
      </c>
      <c r="L5" s="89" t="s">
        <v>215</v>
      </c>
    </row>
    <row r="6" spans="1:12" ht="12" customHeight="1">
      <c r="A6" s="78" t="s">
        <v>216</v>
      </c>
      <c r="B6" s="63" t="s">
        <v>217</v>
      </c>
      <c r="C6" s="79" t="s">
        <v>218</v>
      </c>
      <c r="D6" s="79"/>
      <c r="E6" s="79" t="s">
        <v>219</v>
      </c>
      <c r="F6" s="79"/>
      <c r="G6" s="79" t="s">
        <v>220</v>
      </c>
      <c r="H6" s="79" t="s">
        <v>221</v>
      </c>
      <c r="I6" s="79" t="s">
        <v>222</v>
      </c>
      <c r="J6" s="79" t="s">
        <v>223</v>
      </c>
      <c r="K6" s="79" t="s">
        <v>224</v>
      </c>
      <c r="L6" s="90" t="s">
        <v>224</v>
      </c>
    </row>
    <row r="7" spans="1:12" ht="12" customHeight="1">
      <c r="A7" s="78" t="s">
        <v>225</v>
      </c>
      <c r="B7" s="63" t="s">
        <v>226</v>
      </c>
      <c r="C7" s="79" t="s">
        <v>218</v>
      </c>
      <c r="D7" s="79"/>
      <c r="E7" s="79" t="s">
        <v>219</v>
      </c>
      <c r="F7" s="79"/>
      <c r="G7" s="79" t="s">
        <v>220</v>
      </c>
      <c r="H7" s="79"/>
      <c r="I7" s="79"/>
      <c r="J7" s="79" t="s">
        <v>223</v>
      </c>
      <c r="K7" s="79" t="s">
        <v>224</v>
      </c>
      <c r="L7" s="90" t="s">
        <v>224</v>
      </c>
    </row>
    <row r="8" spans="1:12" ht="6.75" customHeight="1">
      <c r="A8" s="78" t="s">
        <v>225</v>
      </c>
      <c r="B8" s="63" t="s">
        <v>226</v>
      </c>
      <c r="C8" s="79" t="s">
        <v>218</v>
      </c>
      <c r="D8" s="79"/>
      <c r="E8" s="79" t="s">
        <v>219</v>
      </c>
      <c r="F8" s="79"/>
      <c r="G8" s="79" t="s">
        <v>220</v>
      </c>
      <c r="H8" s="79"/>
      <c r="I8" s="79"/>
      <c r="J8" s="79" t="s">
        <v>223</v>
      </c>
      <c r="K8" s="79" t="s">
        <v>224</v>
      </c>
      <c r="L8" s="90" t="s">
        <v>224</v>
      </c>
    </row>
    <row r="9" spans="1:12" ht="14.25" customHeight="1">
      <c r="A9" s="80"/>
      <c r="B9" s="63" t="s">
        <v>227</v>
      </c>
      <c r="C9" s="81">
        <f>+D9+E9</f>
        <v>1952.473876</v>
      </c>
      <c r="D9" s="81">
        <f>+D10+D13+D18+D23+D28+D40+D37</f>
        <v>169.55</v>
      </c>
      <c r="E9" s="81">
        <f>+E10+E13+E18+E23+E28+E40</f>
        <v>1782.923876</v>
      </c>
      <c r="F9" s="82"/>
      <c r="G9" s="82"/>
      <c r="H9" s="82"/>
      <c r="I9" s="82"/>
      <c r="J9" s="82"/>
      <c r="K9" s="82"/>
      <c r="L9" s="91"/>
    </row>
    <row r="10" spans="1:12" ht="14.25" customHeight="1">
      <c r="A10" s="65">
        <v>201</v>
      </c>
      <c r="B10" s="66" t="s">
        <v>228</v>
      </c>
      <c r="C10" s="81">
        <f aca="true" t="shared" si="0" ref="C10:C42">+D10+E10</f>
        <v>2.175792</v>
      </c>
      <c r="D10" s="83"/>
      <c r="E10" s="83">
        <v>2.175792</v>
      </c>
      <c r="F10" s="83"/>
      <c r="G10" s="83"/>
      <c r="H10" s="83"/>
      <c r="I10" s="83"/>
      <c r="J10" s="83"/>
      <c r="K10" s="83"/>
      <c r="L10" s="92"/>
    </row>
    <row r="11" spans="1:12" ht="14.25" customHeight="1">
      <c r="A11" s="65">
        <v>20136</v>
      </c>
      <c r="B11" s="66" t="s">
        <v>229</v>
      </c>
      <c r="C11" s="81">
        <f t="shared" si="0"/>
        <v>2.175792</v>
      </c>
      <c r="D11" s="83"/>
      <c r="E11" s="83">
        <v>2.175792</v>
      </c>
      <c r="F11" s="83"/>
      <c r="G11" s="83"/>
      <c r="H11" s="83"/>
      <c r="I11" s="83"/>
      <c r="J11" s="83"/>
      <c r="K11" s="83"/>
      <c r="L11" s="92"/>
    </row>
    <row r="12" spans="1:12" ht="14.25" customHeight="1">
      <c r="A12" s="65">
        <v>2013699</v>
      </c>
      <c r="B12" s="66" t="s">
        <v>229</v>
      </c>
      <c r="C12" s="81">
        <f t="shared" si="0"/>
        <v>2.175792</v>
      </c>
      <c r="D12" s="83"/>
      <c r="E12" s="83">
        <v>2.175792</v>
      </c>
      <c r="F12" s="83"/>
      <c r="G12" s="83"/>
      <c r="H12" s="83"/>
      <c r="I12" s="83"/>
      <c r="J12" s="83"/>
      <c r="K12" s="83"/>
      <c r="L12" s="92"/>
    </row>
    <row r="13" spans="1:12" ht="14.25" customHeight="1">
      <c r="A13" s="65">
        <v>206</v>
      </c>
      <c r="B13" s="66" t="s">
        <v>230</v>
      </c>
      <c r="C13" s="81">
        <f t="shared" si="0"/>
        <v>492.08</v>
      </c>
      <c r="D13" s="83">
        <v>90.08</v>
      </c>
      <c r="E13" s="83">
        <v>402</v>
      </c>
      <c r="F13" s="83"/>
      <c r="G13" s="83"/>
      <c r="H13" s="83"/>
      <c r="I13" s="83"/>
      <c r="J13" s="83"/>
      <c r="K13" s="83"/>
      <c r="L13" s="92"/>
    </row>
    <row r="14" spans="1:12" ht="14.25" customHeight="1">
      <c r="A14" s="65">
        <v>20604</v>
      </c>
      <c r="B14" s="66" t="s">
        <v>231</v>
      </c>
      <c r="C14" s="81">
        <f t="shared" si="0"/>
        <v>462.08</v>
      </c>
      <c r="D14" s="83">
        <v>90.08</v>
      </c>
      <c r="E14" s="83">
        <v>372</v>
      </c>
      <c r="F14" s="83"/>
      <c r="G14" s="83"/>
      <c r="H14" s="83"/>
      <c r="I14" s="83"/>
      <c r="J14" s="83"/>
      <c r="K14" s="83"/>
      <c r="L14" s="92"/>
    </row>
    <row r="15" spans="1:12" ht="14.25" customHeight="1">
      <c r="A15" s="65">
        <v>2060404</v>
      </c>
      <c r="B15" s="66" t="s">
        <v>232</v>
      </c>
      <c r="C15" s="81">
        <f t="shared" si="0"/>
        <v>462.08</v>
      </c>
      <c r="D15" s="83">
        <v>90.08</v>
      </c>
      <c r="E15" s="83">
        <v>372</v>
      </c>
      <c r="F15" s="83"/>
      <c r="G15" s="83"/>
      <c r="H15" s="83"/>
      <c r="I15" s="83"/>
      <c r="J15" s="83"/>
      <c r="K15" s="83"/>
      <c r="L15" s="92"/>
    </row>
    <row r="16" spans="1:12" ht="14.25" customHeight="1">
      <c r="A16" s="65">
        <v>20607</v>
      </c>
      <c r="B16" s="66" t="s">
        <v>233</v>
      </c>
      <c r="C16" s="81">
        <f t="shared" si="0"/>
        <v>30</v>
      </c>
      <c r="D16" s="83"/>
      <c r="E16" s="83">
        <v>30</v>
      </c>
      <c r="F16" s="83"/>
      <c r="G16" s="83"/>
      <c r="H16" s="83"/>
      <c r="I16" s="83"/>
      <c r="J16" s="83"/>
      <c r="K16" s="83"/>
      <c r="L16" s="92"/>
    </row>
    <row r="17" spans="1:12" ht="14.25" customHeight="1">
      <c r="A17" s="65">
        <v>20600702</v>
      </c>
      <c r="B17" s="66" t="s">
        <v>234</v>
      </c>
      <c r="C17" s="81">
        <f t="shared" si="0"/>
        <v>30</v>
      </c>
      <c r="D17" s="83"/>
      <c r="E17" s="83">
        <v>30</v>
      </c>
      <c r="F17" s="83"/>
      <c r="G17" s="83"/>
      <c r="H17" s="83"/>
      <c r="I17" s="83"/>
      <c r="J17" s="83"/>
      <c r="K17" s="83"/>
      <c r="L17" s="92"/>
    </row>
    <row r="18" spans="1:12" ht="14.25" customHeight="1">
      <c r="A18" s="65">
        <v>208</v>
      </c>
      <c r="B18" s="66" t="s">
        <v>235</v>
      </c>
      <c r="C18" s="81">
        <f t="shared" si="0"/>
        <v>161.081164</v>
      </c>
      <c r="D18" s="83"/>
      <c r="E18" s="83">
        <v>161.081164</v>
      </c>
      <c r="F18" s="83"/>
      <c r="G18" s="83"/>
      <c r="H18" s="83"/>
      <c r="I18" s="83"/>
      <c r="J18" s="83"/>
      <c r="K18" s="83"/>
      <c r="L18" s="92"/>
    </row>
    <row r="19" spans="1:12" ht="14.25" customHeight="1">
      <c r="A19" s="65">
        <v>20805</v>
      </c>
      <c r="B19" s="66" t="s">
        <v>236</v>
      </c>
      <c r="C19" s="81">
        <f t="shared" si="0"/>
        <v>161.081164</v>
      </c>
      <c r="D19" s="83"/>
      <c r="E19" s="83">
        <v>161.081164</v>
      </c>
      <c r="F19" s="83"/>
      <c r="G19" s="83"/>
      <c r="H19" s="83"/>
      <c r="I19" s="83"/>
      <c r="J19" s="83"/>
      <c r="K19" s="83"/>
      <c r="L19" s="92"/>
    </row>
    <row r="20" spans="1:12" ht="14.25" customHeight="1">
      <c r="A20" s="65">
        <v>2080505</v>
      </c>
      <c r="B20" s="66" t="s">
        <v>237</v>
      </c>
      <c r="C20" s="81">
        <f t="shared" si="0"/>
        <v>40.791984</v>
      </c>
      <c r="D20" s="83"/>
      <c r="E20" s="83">
        <v>40.791984</v>
      </c>
      <c r="F20" s="83"/>
      <c r="G20" s="83"/>
      <c r="H20" s="83"/>
      <c r="I20" s="83"/>
      <c r="J20" s="83"/>
      <c r="K20" s="83"/>
      <c r="L20" s="92"/>
    </row>
    <row r="21" spans="1:12" ht="14.25" customHeight="1">
      <c r="A21" s="65">
        <v>2080506</v>
      </c>
      <c r="B21" s="66" t="s">
        <v>238</v>
      </c>
      <c r="C21" s="81">
        <f t="shared" si="0"/>
        <v>16.834392</v>
      </c>
      <c r="D21" s="83"/>
      <c r="E21" s="83">
        <v>16.834392</v>
      </c>
      <c r="F21" s="83"/>
      <c r="G21" s="83"/>
      <c r="H21" s="83"/>
      <c r="I21" s="83"/>
      <c r="J21" s="83"/>
      <c r="K21" s="83"/>
      <c r="L21" s="92"/>
    </row>
    <row r="22" spans="1:12" ht="14.25" customHeight="1">
      <c r="A22" s="65">
        <v>2080599</v>
      </c>
      <c r="B22" s="66" t="s">
        <v>239</v>
      </c>
      <c r="C22" s="81">
        <f t="shared" si="0"/>
        <v>103.454788</v>
      </c>
      <c r="D22" s="83"/>
      <c r="E22" s="83">
        <v>103.454788</v>
      </c>
      <c r="F22" s="83"/>
      <c r="G22" s="83"/>
      <c r="H22" s="83"/>
      <c r="I22" s="83"/>
      <c r="J22" s="83"/>
      <c r="K22" s="83"/>
      <c r="L22" s="92"/>
    </row>
    <row r="23" spans="1:12" ht="14.25" customHeight="1">
      <c r="A23" s="65">
        <v>210</v>
      </c>
      <c r="B23" s="66" t="s">
        <v>240</v>
      </c>
      <c r="C23" s="81">
        <f t="shared" si="0"/>
        <v>21.675073</v>
      </c>
      <c r="D23" s="83"/>
      <c r="E23" s="83">
        <v>21.675073</v>
      </c>
      <c r="F23" s="83"/>
      <c r="G23" s="83"/>
      <c r="H23" s="83"/>
      <c r="I23" s="83"/>
      <c r="J23" s="83"/>
      <c r="K23" s="83"/>
      <c r="L23" s="92"/>
    </row>
    <row r="24" spans="1:12" ht="14.25" customHeight="1">
      <c r="A24" s="65">
        <v>21011</v>
      </c>
      <c r="B24" s="66" t="s">
        <v>241</v>
      </c>
      <c r="C24" s="81">
        <f t="shared" si="0"/>
        <v>21.675073</v>
      </c>
      <c r="D24" s="83"/>
      <c r="E24" s="83">
        <v>21.675073</v>
      </c>
      <c r="F24" s="83"/>
      <c r="G24" s="83"/>
      <c r="H24" s="83"/>
      <c r="I24" s="83"/>
      <c r="J24" s="83"/>
      <c r="K24" s="83"/>
      <c r="L24" s="92"/>
    </row>
    <row r="25" spans="1:12" ht="14.25" customHeight="1">
      <c r="A25" s="65">
        <v>2101101</v>
      </c>
      <c r="B25" s="66" t="s">
        <v>242</v>
      </c>
      <c r="C25" s="81">
        <f t="shared" si="0"/>
        <v>9.575550999999999</v>
      </c>
      <c r="D25" s="83"/>
      <c r="E25" s="83">
        <v>9.575550999999999</v>
      </c>
      <c r="F25" s="83"/>
      <c r="G25" s="83"/>
      <c r="H25" s="83"/>
      <c r="I25" s="83"/>
      <c r="J25" s="83"/>
      <c r="K25" s="83"/>
      <c r="L25" s="92"/>
    </row>
    <row r="26" spans="1:12" ht="14.25" customHeight="1">
      <c r="A26" s="65">
        <v>2101102</v>
      </c>
      <c r="B26" s="66" t="s">
        <v>243</v>
      </c>
      <c r="C26" s="81">
        <f t="shared" si="0"/>
        <v>11.46744</v>
      </c>
      <c r="D26" s="83"/>
      <c r="E26" s="83">
        <v>11.46744</v>
      </c>
      <c r="F26" s="83"/>
      <c r="G26" s="83"/>
      <c r="H26" s="83"/>
      <c r="I26" s="83"/>
      <c r="J26" s="83"/>
      <c r="K26" s="83"/>
      <c r="L26" s="92"/>
    </row>
    <row r="27" spans="1:12" ht="14.25" customHeight="1">
      <c r="A27" s="65">
        <v>2101199</v>
      </c>
      <c r="B27" s="66" t="s">
        <v>244</v>
      </c>
      <c r="C27" s="81">
        <f t="shared" si="0"/>
        <v>0.6320819999999999</v>
      </c>
      <c r="D27" s="83"/>
      <c r="E27" s="83">
        <v>0.6320819999999999</v>
      </c>
      <c r="F27" s="83"/>
      <c r="G27" s="83"/>
      <c r="H27" s="83"/>
      <c r="I27" s="83"/>
      <c r="J27" s="83"/>
      <c r="K27" s="83"/>
      <c r="L27" s="92"/>
    </row>
    <row r="28" spans="1:12" ht="14.25" customHeight="1">
      <c r="A28" s="65">
        <v>215</v>
      </c>
      <c r="B28" s="66" t="s">
        <v>245</v>
      </c>
      <c r="C28" s="81">
        <f t="shared" si="0"/>
        <v>1239.721859</v>
      </c>
      <c r="D28" s="83">
        <v>76.22</v>
      </c>
      <c r="E28" s="83">
        <v>1163.501859</v>
      </c>
      <c r="F28" s="83"/>
      <c r="G28" s="83"/>
      <c r="H28" s="83"/>
      <c r="I28" s="83"/>
      <c r="J28" s="83"/>
      <c r="K28" s="83"/>
      <c r="L28" s="92"/>
    </row>
    <row r="29" spans="1:12" ht="14.25" customHeight="1">
      <c r="A29" s="65">
        <v>21505</v>
      </c>
      <c r="B29" s="66" t="s">
        <v>246</v>
      </c>
      <c r="C29" s="81">
        <f t="shared" si="0"/>
        <v>639.721859</v>
      </c>
      <c r="D29" s="83">
        <v>76.22</v>
      </c>
      <c r="E29" s="83">
        <v>563.501859</v>
      </c>
      <c r="F29" s="83"/>
      <c r="G29" s="83"/>
      <c r="H29" s="83"/>
      <c r="I29" s="83"/>
      <c r="J29" s="83"/>
      <c r="K29" s="83"/>
      <c r="L29" s="92"/>
    </row>
    <row r="30" spans="1:12" ht="14.25" customHeight="1">
      <c r="A30" s="65">
        <v>2150501</v>
      </c>
      <c r="B30" s="66" t="s">
        <v>247</v>
      </c>
      <c r="C30" s="81">
        <f t="shared" si="0"/>
        <v>219.60057400000002</v>
      </c>
      <c r="D30" s="83"/>
      <c r="E30" s="83">
        <v>219.60057400000002</v>
      </c>
      <c r="F30" s="83"/>
      <c r="G30" s="83"/>
      <c r="H30" s="83"/>
      <c r="I30" s="83"/>
      <c r="J30" s="83"/>
      <c r="K30" s="83"/>
      <c r="L30" s="92"/>
    </row>
    <row r="31" spans="1:12" ht="14.25" customHeight="1">
      <c r="A31" s="65">
        <v>2150550</v>
      </c>
      <c r="B31" s="66" t="s">
        <v>248</v>
      </c>
      <c r="C31" s="81">
        <f t="shared" si="0"/>
        <v>243.901285</v>
      </c>
      <c r="D31" s="83"/>
      <c r="E31" s="83">
        <v>243.901285</v>
      </c>
      <c r="F31" s="83"/>
      <c r="G31" s="83"/>
      <c r="H31" s="83"/>
      <c r="I31" s="83"/>
      <c r="J31" s="83"/>
      <c r="K31" s="83"/>
      <c r="L31" s="92"/>
    </row>
    <row r="32" spans="1:12" ht="14.25" customHeight="1">
      <c r="A32" s="65">
        <v>2150502</v>
      </c>
      <c r="B32" s="66" t="s">
        <v>249</v>
      </c>
      <c r="C32" s="81">
        <f t="shared" si="0"/>
        <v>80</v>
      </c>
      <c r="D32" s="83"/>
      <c r="E32" s="83">
        <v>80</v>
      </c>
      <c r="F32" s="83"/>
      <c r="G32" s="83"/>
      <c r="H32" s="83"/>
      <c r="I32" s="83"/>
      <c r="J32" s="83"/>
      <c r="K32" s="83"/>
      <c r="L32" s="92"/>
    </row>
    <row r="33" spans="1:12" ht="14.25" customHeight="1">
      <c r="A33" s="65">
        <v>2150599</v>
      </c>
      <c r="B33" s="66" t="s">
        <v>250</v>
      </c>
      <c r="C33" s="81">
        <f t="shared" si="0"/>
        <v>96.22</v>
      </c>
      <c r="D33" s="83">
        <v>76.22</v>
      </c>
      <c r="E33" s="83">
        <v>20</v>
      </c>
      <c r="F33" s="83"/>
      <c r="G33" s="83"/>
      <c r="H33" s="83"/>
      <c r="I33" s="83"/>
      <c r="J33" s="83"/>
      <c r="K33" s="83"/>
      <c r="L33" s="92"/>
    </row>
    <row r="34" spans="1:12" ht="14.25" customHeight="1">
      <c r="A34" s="65">
        <v>21508</v>
      </c>
      <c r="B34" s="66" t="s">
        <v>251</v>
      </c>
      <c r="C34" s="81">
        <f t="shared" si="0"/>
        <v>600</v>
      </c>
      <c r="D34" s="83"/>
      <c r="E34" s="83">
        <v>600</v>
      </c>
      <c r="F34" s="83"/>
      <c r="G34" s="83"/>
      <c r="H34" s="83"/>
      <c r="I34" s="83"/>
      <c r="J34" s="83"/>
      <c r="K34" s="83"/>
      <c r="L34" s="92"/>
    </row>
    <row r="35" spans="1:12" ht="14.25" customHeight="1">
      <c r="A35" s="65">
        <v>2150805</v>
      </c>
      <c r="B35" s="66" t="s">
        <v>252</v>
      </c>
      <c r="C35" s="81">
        <f t="shared" si="0"/>
        <v>100</v>
      </c>
      <c r="D35" s="83"/>
      <c r="E35" s="83">
        <v>100</v>
      </c>
      <c r="F35" s="83"/>
      <c r="G35" s="83"/>
      <c r="H35" s="83"/>
      <c r="I35" s="83"/>
      <c r="J35" s="83"/>
      <c r="K35" s="83"/>
      <c r="L35" s="92"/>
    </row>
    <row r="36" spans="1:12" ht="14.25" customHeight="1">
      <c r="A36" s="65">
        <v>2150899</v>
      </c>
      <c r="B36" s="66" t="s">
        <v>253</v>
      </c>
      <c r="C36" s="81">
        <f t="shared" si="0"/>
        <v>500</v>
      </c>
      <c r="D36" s="83"/>
      <c r="E36" s="83">
        <v>500</v>
      </c>
      <c r="F36" s="83"/>
      <c r="G36" s="83"/>
      <c r="H36" s="83"/>
      <c r="I36" s="83"/>
      <c r="J36" s="83"/>
      <c r="K36" s="83"/>
      <c r="L36" s="92"/>
    </row>
    <row r="37" spans="1:12" ht="14.25" customHeight="1">
      <c r="A37" s="65">
        <v>216</v>
      </c>
      <c r="B37" s="84" t="s">
        <v>85</v>
      </c>
      <c r="C37" s="81">
        <f t="shared" si="0"/>
        <v>3.25</v>
      </c>
      <c r="D37" s="83">
        <v>3.25</v>
      </c>
      <c r="E37" s="83"/>
      <c r="F37" s="83"/>
      <c r="G37" s="83"/>
      <c r="H37" s="83"/>
      <c r="I37" s="83"/>
      <c r="J37" s="83"/>
      <c r="K37" s="83"/>
      <c r="L37" s="92"/>
    </row>
    <row r="38" spans="1:12" ht="14.25" customHeight="1">
      <c r="A38" s="65">
        <v>21602</v>
      </c>
      <c r="B38" s="84" t="s">
        <v>86</v>
      </c>
      <c r="C38" s="81">
        <f t="shared" si="0"/>
        <v>3.25</v>
      </c>
      <c r="D38" s="83">
        <v>3.25</v>
      </c>
      <c r="E38" s="83"/>
      <c r="F38" s="83"/>
      <c r="G38" s="83"/>
      <c r="H38" s="83"/>
      <c r="I38" s="83"/>
      <c r="J38" s="83"/>
      <c r="K38" s="83"/>
      <c r="L38" s="92"/>
    </row>
    <row r="39" spans="1:12" ht="14.25" customHeight="1">
      <c r="A39" s="65">
        <v>2160299</v>
      </c>
      <c r="B39" s="84" t="s">
        <v>87</v>
      </c>
      <c r="C39" s="81">
        <f t="shared" si="0"/>
        <v>3.25</v>
      </c>
      <c r="D39" s="83">
        <v>3.25</v>
      </c>
      <c r="E39" s="83"/>
      <c r="F39" s="83"/>
      <c r="G39" s="83"/>
      <c r="H39" s="83"/>
      <c r="I39" s="83"/>
      <c r="J39" s="83"/>
      <c r="K39" s="83"/>
      <c r="L39" s="92"/>
    </row>
    <row r="40" spans="1:12" ht="14.25" customHeight="1">
      <c r="A40" s="65">
        <v>221</v>
      </c>
      <c r="B40" s="66" t="s">
        <v>254</v>
      </c>
      <c r="C40" s="81">
        <f t="shared" si="0"/>
        <v>32.489988000000004</v>
      </c>
      <c r="D40" s="83"/>
      <c r="E40" s="83">
        <v>32.489988000000004</v>
      </c>
      <c r="F40" s="83"/>
      <c r="G40" s="83"/>
      <c r="H40" s="83"/>
      <c r="I40" s="83"/>
      <c r="J40" s="83"/>
      <c r="K40" s="83"/>
      <c r="L40" s="92"/>
    </row>
    <row r="41" spans="1:12" ht="14.25" customHeight="1">
      <c r="A41" s="65">
        <v>22102</v>
      </c>
      <c r="B41" s="66" t="s">
        <v>255</v>
      </c>
      <c r="C41" s="81">
        <f t="shared" si="0"/>
        <v>32.489988000000004</v>
      </c>
      <c r="D41" s="83"/>
      <c r="E41" s="83">
        <v>32.489988000000004</v>
      </c>
      <c r="F41" s="83"/>
      <c r="G41" s="83"/>
      <c r="H41" s="83"/>
      <c r="I41" s="83"/>
      <c r="J41" s="83"/>
      <c r="K41" s="83"/>
      <c r="L41" s="92"/>
    </row>
    <row r="42" spans="1:12" ht="14.25" customHeight="1">
      <c r="A42" s="69">
        <v>2210201</v>
      </c>
      <c r="B42" s="70" t="s">
        <v>256</v>
      </c>
      <c r="C42" s="85">
        <f t="shared" si="0"/>
        <v>32.489988000000004</v>
      </c>
      <c r="D42" s="86"/>
      <c r="E42" s="86">
        <v>32.489988000000004</v>
      </c>
      <c r="F42" s="87"/>
      <c r="G42" s="87"/>
      <c r="H42" s="87"/>
      <c r="I42" s="87"/>
      <c r="J42" s="87"/>
      <c r="K42" s="87"/>
      <c r="L42" s="93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 horizontalCentered="1"/>
  <pageMargins left="0.7083333333333334" right="0.7083333333333334" top="0.7513888888888889" bottom="0.7513888888888889" header="0.3104166666666667" footer="0.3104166666666667"/>
  <pageSetup fitToHeight="1" fitToWidth="1" horizontalDpi="600" verticalDpi="600" orientation="landscape" paperSize="9" scale="7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 topLeftCell="A1">
      <selection activeCell="F13" sqref="F13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">
      <c r="A1" s="49" t="s">
        <v>257</v>
      </c>
    </row>
    <row r="2" spans="1:9" ht="32.25" customHeight="1">
      <c r="A2" s="50" t="s">
        <v>258</v>
      </c>
      <c r="B2" s="51"/>
      <c r="C2" s="51"/>
      <c r="D2" s="51"/>
      <c r="E2" s="51"/>
      <c r="F2" s="51"/>
      <c r="G2" s="51"/>
      <c r="H2" s="51"/>
      <c r="I2" s="74"/>
    </row>
    <row r="4" spans="7:8" ht="12">
      <c r="G4" s="52" t="s">
        <v>2</v>
      </c>
      <c r="H4" s="53"/>
    </row>
    <row r="5" spans="1:8" ht="18" customHeight="1">
      <c r="A5" s="54" t="s">
        <v>161</v>
      </c>
      <c r="B5" s="55" t="s">
        <v>161</v>
      </c>
      <c r="C5" s="56" t="s">
        <v>259</v>
      </c>
      <c r="D5" s="56" t="s">
        <v>260</v>
      </c>
      <c r="E5" s="56" t="s">
        <v>261</v>
      </c>
      <c r="F5" s="56" t="s">
        <v>262</v>
      </c>
      <c r="G5" s="56" t="s">
        <v>263</v>
      </c>
      <c r="H5" s="57" t="s">
        <v>264</v>
      </c>
    </row>
    <row r="6" spans="1:8" ht="11.25">
      <c r="A6" s="58" t="s">
        <v>225</v>
      </c>
      <c r="B6" s="59" t="s">
        <v>226</v>
      </c>
      <c r="C6" s="60" t="s">
        <v>259</v>
      </c>
      <c r="D6" s="60" t="s">
        <v>260</v>
      </c>
      <c r="E6" s="60" t="s">
        <v>261</v>
      </c>
      <c r="F6" s="60" t="s">
        <v>262</v>
      </c>
      <c r="G6" s="60" t="s">
        <v>265</v>
      </c>
      <c r="H6" s="61" t="s">
        <v>266</v>
      </c>
    </row>
    <row r="7" spans="1:8" ht="11.25">
      <c r="A7" s="58" t="s">
        <v>225</v>
      </c>
      <c r="B7" s="59" t="s">
        <v>226</v>
      </c>
      <c r="C7" s="60" t="s">
        <v>259</v>
      </c>
      <c r="D7" s="60" t="s">
        <v>260</v>
      </c>
      <c r="E7" s="60" t="s">
        <v>261</v>
      </c>
      <c r="F7" s="60" t="s">
        <v>262</v>
      </c>
      <c r="G7" s="60" t="s">
        <v>265</v>
      </c>
      <c r="H7" s="61" t="s">
        <v>266</v>
      </c>
    </row>
    <row r="8" spans="1:8" ht="1.5" customHeight="1">
      <c r="A8" s="58" t="s">
        <v>225</v>
      </c>
      <c r="B8" s="59" t="s">
        <v>226</v>
      </c>
      <c r="C8" s="60" t="s">
        <v>259</v>
      </c>
      <c r="D8" s="60" t="s">
        <v>260</v>
      </c>
      <c r="E8" s="60" t="s">
        <v>261</v>
      </c>
      <c r="F8" s="60" t="s">
        <v>262</v>
      </c>
      <c r="G8" s="60" t="s">
        <v>265</v>
      </c>
      <c r="H8" s="61" t="s">
        <v>266</v>
      </c>
    </row>
    <row r="9" spans="1:8" ht="18" customHeight="1">
      <c r="A9" s="62"/>
      <c r="B9" s="63" t="s">
        <v>227</v>
      </c>
      <c r="C9" s="64">
        <f>SUM(D9:H9)</f>
        <v>1952.473876</v>
      </c>
      <c r="D9" s="64">
        <f>+D10+D13+D18+D23+D28+D40</f>
        <v>680.9238760000001</v>
      </c>
      <c r="E9" s="64">
        <f>+E10+E13+E18+E23+E28+E40+E37</f>
        <v>1271.55</v>
      </c>
      <c r="F9" s="64">
        <f>+F10+F13+F18+F23+F28+F40+F37</f>
        <v>0</v>
      </c>
      <c r="G9" s="64">
        <f>+G10+G13+G18+G23+G28+G40+G37</f>
        <v>0</v>
      </c>
      <c r="H9" s="64">
        <f>+H10+H13+H18+H23+H28+H40+H37</f>
        <v>0</v>
      </c>
    </row>
    <row r="10" spans="1:8" ht="18" customHeight="1">
      <c r="A10" s="65">
        <v>201</v>
      </c>
      <c r="B10" s="66" t="s">
        <v>228</v>
      </c>
      <c r="C10" s="64">
        <f>SUM(D10:H10)</f>
        <v>2.175792</v>
      </c>
      <c r="D10" s="67">
        <v>2.175792</v>
      </c>
      <c r="E10" s="67"/>
      <c r="F10" s="67"/>
      <c r="G10" s="67"/>
      <c r="H10" s="68"/>
    </row>
    <row r="11" spans="1:8" ht="18" customHeight="1">
      <c r="A11" s="65">
        <v>20136</v>
      </c>
      <c r="B11" s="66" t="s">
        <v>229</v>
      </c>
      <c r="C11" s="64">
        <f>SUM(D11:H11)</f>
        <v>2.175792</v>
      </c>
      <c r="D11" s="67">
        <v>2.175792</v>
      </c>
      <c r="E11" s="67"/>
      <c r="F11" s="67"/>
      <c r="G11" s="67"/>
      <c r="H11" s="68"/>
    </row>
    <row r="12" spans="1:8" ht="18" customHeight="1">
      <c r="A12" s="65">
        <v>2013699</v>
      </c>
      <c r="B12" s="66" t="s">
        <v>229</v>
      </c>
      <c r="C12" s="64">
        <f>SUM(D12:H12)</f>
        <v>2.175792</v>
      </c>
      <c r="D12" s="67">
        <v>2.175792</v>
      </c>
      <c r="E12" s="67"/>
      <c r="F12" s="67"/>
      <c r="G12" s="67"/>
      <c r="H12" s="68"/>
    </row>
    <row r="13" spans="1:8" ht="18" customHeight="1">
      <c r="A13" s="65">
        <v>206</v>
      </c>
      <c r="B13" s="66" t="s">
        <v>230</v>
      </c>
      <c r="C13" s="64">
        <f aca="true" t="shared" si="0" ref="C13:C25">SUM(D13:H13)</f>
        <v>492.08</v>
      </c>
      <c r="D13" s="67"/>
      <c r="E13" s="67">
        <f>+E14+E16</f>
        <v>492.08</v>
      </c>
      <c r="F13" s="67"/>
      <c r="G13" s="67"/>
      <c r="H13" s="68"/>
    </row>
    <row r="14" spans="1:8" ht="18" customHeight="1">
      <c r="A14" s="65">
        <v>20604</v>
      </c>
      <c r="B14" s="66" t="s">
        <v>231</v>
      </c>
      <c r="C14" s="64">
        <f t="shared" si="0"/>
        <v>462.08</v>
      </c>
      <c r="D14" s="67"/>
      <c r="E14" s="67">
        <f>372+90.08</f>
        <v>462.08</v>
      </c>
      <c r="F14" s="67"/>
      <c r="G14" s="67"/>
      <c r="H14" s="68"/>
    </row>
    <row r="15" spans="1:8" ht="18" customHeight="1">
      <c r="A15" s="65">
        <v>2060404</v>
      </c>
      <c r="B15" s="66" t="s">
        <v>232</v>
      </c>
      <c r="C15" s="64">
        <f t="shared" si="0"/>
        <v>462.08</v>
      </c>
      <c r="D15" s="67"/>
      <c r="E15" s="67">
        <f>372+90.08</f>
        <v>462.08</v>
      </c>
      <c r="F15" s="67"/>
      <c r="G15" s="67"/>
      <c r="H15" s="68"/>
    </row>
    <row r="16" spans="1:8" ht="18" customHeight="1">
      <c r="A16" s="65">
        <v>20607</v>
      </c>
      <c r="B16" s="66" t="s">
        <v>233</v>
      </c>
      <c r="C16" s="64">
        <f t="shared" si="0"/>
        <v>30</v>
      </c>
      <c r="D16" s="67"/>
      <c r="E16" s="67">
        <v>30</v>
      </c>
      <c r="F16" s="67"/>
      <c r="G16" s="67"/>
      <c r="H16" s="68"/>
    </row>
    <row r="17" spans="1:8" ht="18" customHeight="1">
      <c r="A17" s="65">
        <v>20600702</v>
      </c>
      <c r="B17" s="66" t="s">
        <v>234</v>
      </c>
      <c r="C17" s="64">
        <f t="shared" si="0"/>
        <v>30</v>
      </c>
      <c r="D17" s="67"/>
      <c r="E17" s="67">
        <v>30</v>
      </c>
      <c r="F17" s="67"/>
      <c r="G17" s="67"/>
      <c r="H17" s="68"/>
    </row>
    <row r="18" spans="1:8" ht="18" customHeight="1">
      <c r="A18" s="65">
        <v>208</v>
      </c>
      <c r="B18" s="66" t="s">
        <v>235</v>
      </c>
      <c r="C18" s="64">
        <f t="shared" si="0"/>
        <v>161.081164</v>
      </c>
      <c r="D18" s="67">
        <v>161.081164</v>
      </c>
      <c r="E18" s="67"/>
      <c r="F18" s="67"/>
      <c r="G18" s="67"/>
      <c r="H18" s="68"/>
    </row>
    <row r="19" spans="1:8" ht="18" customHeight="1">
      <c r="A19" s="65">
        <v>20805</v>
      </c>
      <c r="B19" s="66" t="s">
        <v>236</v>
      </c>
      <c r="C19" s="64">
        <f t="shared" si="0"/>
        <v>161.081164</v>
      </c>
      <c r="D19" s="67">
        <v>161.081164</v>
      </c>
      <c r="E19" s="67"/>
      <c r="F19" s="67"/>
      <c r="G19" s="67"/>
      <c r="H19" s="68"/>
    </row>
    <row r="20" spans="1:8" ht="18" customHeight="1">
      <c r="A20" s="65">
        <v>2080505</v>
      </c>
      <c r="B20" s="66" t="s">
        <v>237</v>
      </c>
      <c r="C20" s="64">
        <f t="shared" si="0"/>
        <v>40.791984</v>
      </c>
      <c r="D20" s="67">
        <v>40.791984</v>
      </c>
      <c r="E20" s="67"/>
      <c r="F20" s="67"/>
      <c r="G20" s="67"/>
      <c r="H20" s="68"/>
    </row>
    <row r="21" spans="1:8" ht="18" customHeight="1">
      <c r="A21" s="65">
        <v>2080506</v>
      </c>
      <c r="B21" s="66" t="s">
        <v>238</v>
      </c>
      <c r="C21" s="64">
        <f t="shared" si="0"/>
        <v>16.834392</v>
      </c>
      <c r="D21" s="67">
        <v>16.834392</v>
      </c>
      <c r="E21" s="67"/>
      <c r="F21" s="67"/>
      <c r="G21" s="67"/>
      <c r="H21" s="68"/>
    </row>
    <row r="22" spans="1:8" ht="18" customHeight="1">
      <c r="A22" s="65">
        <v>2080599</v>
      </c>
      <c r="B22" s="66" t="s">
        <v>239</v>
      </c>
      <c r="C22" s="64">
        <f t="shared" si="0"/>
        <v>103.454788</v>
      </c>
      <c r="D22" s="67">
        <v>103.454788</v>
      </c>
      <c r="E22" s="67"/>
      <c r="F22" s="67"/>
      <c r="G22" s="67"/>
      <c r="H22" s="68"/>
    </row>
    <row r="23" spans="1:8" ht="18" customHeight="1">
      <c r="A23" s="65">
        <v>210</v>
      </c>
      <c r="B23" s="66" t="s">
        <v>240</v>
      </c>
      <c r="C23" s="64">
        <f t="shared" si="0"/>
        <v>21.675073</v>
      </c>
      <c r="D23" s="67">
        <v>21.675073</v>
      </c>
      <c r="E23" s="67"/>
      <c r="F23" s="67"/>
      <c r="G23" s="67"/>
      <c r="H23" s="68"/>
    </row>
    <row r="24" spans="1:8" ht="18" customHeight="1">
      <c r="A24" s="65">
        <v>21011</v>
      </c>
      <c r="B24" s="66" t="s">
        <v>241</v>
      </c>
      <c r="C24" s="64">
        <f t="shared" si="0"/>
        <v>21.675073</v>
      </c>
      <c r="D24" s="67">
        <v>21.675073</v>
      </c>
      <c r="E24" s="67"/>
      <c r="F24" s="67"/>
      <c r="G24" s="67"/>
      <c r="H24" s="68"/>
    </row>
    <row r="25" spans="1:8" ht="18" customHeight="1">
      <c r="A25" s="65">
        <v>2101101</v>
      </c>
      <c r="B25" s="66" t="s">
        <v>242</v>
      </c>
      <c r="C25" s="64">
        <f t="shared" si="0"/>
        <v>9.575550999999999</v>
      </c>
      <c r="D25" s="67">
        <v>9.575550999999999</v>
      </c>
      <c r="E25" s="67"/>
      <c r="F25" s="67"/>
      <c r="G25" s="67"/>
      <c r="H25" s="68"/>
    </row>
    <row r="26" spans="1:8" ht="18" customHeight="1">
      <c r="A26" s="65">
        <v>2101102</v>
      </c>
      <c r="B26" s="66" t="s">
        <v>243</v>
      </c>
      <c r="C26" s="64">
        <f aca="true" t="shared" si="1" ref="C25:C42">SUM(D26:H26)</f>
        <v>11.46744</v>
      </c>
      <c r="D26" s="67">
        <v>11.46744</v>
      </c>
      <c r="E26" s="67"/>
      <c r="F26" s="67"/>
      <c r="G26" s="67"/>
      <c r="H26" s="68"/>
    </row>
    <row r="27" spans="1:8" ht="18" customHeight="1">
      <c r="A27" s="65">
        <v>2101199</v>
      </c>
      <c r="B27" s="66" t="s">
        <v>244</v>
      </c>
      <c r="C27" s="64">
        <f t="shared" si="1"/>
        <v>0.6320819999999999</v>
      </c>
      <c r="D27" s="67">
        <v>0.6320819999999999</v>
      </c>
      <c r="E27" s="67"/>
      <c r="F27" s="67"/>
      <c r="G27" s="67"/>
      <c r="H27" s="68"/>
    </row>
    <row r="28" spans="1:8" ht="18" customHeight="1">
      <c r="A28" s="65">
        <v>215</v>
      </c>
      <c r="B28" s="66" t="s">
        <v>245</v>
      </c>
      <c r="C28" s="64">
        <f t="shared" si="1"/>
        <v>1239.721859</v>
      </c>
      <c r="D28" s="67">
        <f>+D29</f>
        <v>463.501859</v>
      </c>
      <c r="E28" s="67">
        <f>+E29+E34</f>
        <v>776.22</v>
      </c>
      <c r="F28" s="67"/>
      <c r="G28" s="67"/>
      <c r="H28" s="68"/>
    </row>
    <row r="29" spans="1:8" ht="18" customHeight="1">
      <c r="A29" s="65">
        <v>21505</v>
      </c>
      <c r="B29" s="66" t="s">
        <v>246</v>
      </c>
      <c r="C29" s="64">
        <f t="shared" si="1"/>
        <v>639.721859</v>
      </c>
      <c r="D29" s="67">
        <f>SUM(D30:D31)</f>
        <v>463.501859</v>
      </c>
      <c r="E29" s="67">
        <f>SUM(E30:E33)</f>
        <v>176.22</v>
      </c>
      <c r="F29" s="67"/>
      <c r="G29" s="67"/>
      <c r="H29" s="68"/>
    </row>
    <row r="30" spans="1:8" ht="18" customHeight="1">
      <c r="A30" s="65">
        <v>2150501</v>
      </c>
      <c r="B30" s="66" t="s">
        <v>247</v>
      </c>
      <c r="C30" s="64">
        <f t="shared" si="1"/>
        <v>219.60057400000002</v>
      </c>
      <c r="D30" s="67">
        <v>219.60057400000002</v>
      </c>
      <c r="E30" s="67"/>
      <c r="F30" s="67"/>
      <c r="G30" s="67"/>
      <c r="H30" s="68"/>
    </row>
    <row r="31" spans="1:8" ht="18" customHeight="1">
      <c r="A31" s="65">
        <v>2150550</v>
      </c>
      <c r="B31" s="66" t="s">
        <v>248</v>
      </c>
      <c r="C31" s="64">
        <f t="shared" si="1"/>
        <v>243.901285</v>
      </c>
      <c r="D31" s="67">
        <v>243.901285</v>
      </c>
      <c r="E31" s="67"/>
      <c r="F31" s="67"/>
      <c r="G31" s="67"/>
      <c r="H31" s="68"/>
    </row>
    <row r="32" spans="1:8" ht="18" customHeight="1">
      <c r="A32" s="65">
        <v>2150502</v>
      </c>
      <c r="B32" s="66" t="s">
        <v>249</v>
      </c>
      <c r="C32" s="64">
        <f t="shared" si="1"/>
        <v>80</v>
      </c>
      <c r="D32" s="67"/>
      <c r="E32" s="67">
        <v>80</v>
      </c>
      <c r="F32" s="67"/>
      <c r="G32" s="67"/>
      <c r="H32" s="68"/>
    </row>
    <row r="33" spans="1:8" ht="18" customHeight="1">
      <c r="A33" s="65">
        <v>2150599</v>
      </c>
      <c r="B33" s="66" t="s">
        <v>250</v>
      </c>
      <c r="C33" s="64">
        <f t="shared" si="1"/>
        <v>96.22</v>
      </c>
      <c r="D33" s="67"/>
      <c r="E33" s="67">
        <f>20+76.22</f>
        <v>96.22</v>
      </c>
      <c r="F33" s="67"/>
      <c r="G33" s="67"/>
      <c r="H33" s="68"/>
    </row>
    <row r="34" spans="1:8" ht="18" customHeight="1">
      <c r="A34" s="65">
        <v>21508</v>
      </c>
      <c r="B34" s="66" t="s">
        <v>251</v>
      </c>
      <c r="C34" s="64">
        <f t="shared" si="1"/>
        <v>600</v>
      </c>
      <c r="D34" s="67"/>
      <c r="E34" s="67">
        <v>600</v>
      </c>
      <c r="F34" s="67"/>
      <c r="G34" s="67"/>
      <c r="H34" s="68"/>
    </row>
    <row r="35" spans="1:8" ht="18" customHeight="1">
      <c r="A35" s="65">
        <v>2150805</v>
      </c>
      <c r="B35" s="66" t="s">
        <v>252</v>
      </c>
      <c r="C35" s="64">
        <f t="shared" si="1"/>
        <v>100</v>
      </c>
      <c r="D35" s="67"/>
      <c r="E35" s="67">
        <v>100</v>
      </c>
      <c r="F35" s="67"/>
      <c r="G35" s="67"/>
      <c r="H35" s="68"/>
    </row>
    <row r="36" spans="1:8" ht="18" customHeight="1">
      <c r="A36" s="65">
        <v>2150899</v>
      </c>
      <c r="B36" s="66" t="s">
        <v>253</v>
      </c>
      <c r="C36" s="64">
        <f t="shared" si="1"/>
        <v>500</v>
      </c>
      <c r="D36" s="67"/>
      <c r="E36" s="67">
        <v>500</v>
      </c>
      <c r="F36" s="67"/>
      <c r="G36" s="67"/>
      <c r="H36" s="68"/>
    </row>
    <row r="37" spans="1:8" ht="18" customHeight="1">
      <c r="A37" s="65">
        <v>216</v>
      </c>
      <c r="B37" s="66" t="s">
        <v>267</v>
      </c>
      <c r="C37" s="64">
        <f t="shared" si="1"/>
        <v>3.25</v>
      </c>
      <c r="D37" s="67"/>
      <c r="E37" s="67">
        <v>3.25</v>
      </c>
      <c r="F37" s="67"/>
      <c r="G37" s="67"/>
      <c r="H37" s="68"/>
    </row>
    <row r="38" spans="1:8" ht="18" customHeight="1">
      <c r="A38" s="65">
        <v>21602</v>
      </c>
      <c r="B38" s="66" t="s">
        <v>268</v>
      </c>
      <c r="C38" s="64">
        <f t="shared" si="1"/>
        <v>3.25</v>
      </c>
      <c r="D38" s="67"/>
      <c r="E38" s="67">
        <v>3.25</v>
      </c>
      <c r="F38" s="67"/>
      <c r="G38" s="67"/>
      <c r="H38" s="68"/>
    </row>
    <row r="39" spans="1:8" ht="18" customHeight="1">
      <c r="A39" s="65">
        <v>2160299</v>
      </c>
      <c r="B39" s="66" t="s">
        <v>269</v>
      </c>
      <c r="C39" s="64">
        <f t="shared" si="1"/>
        <v>3.25</v>
      </c>
      <c r="D39" s="67"/>
      <c r="E39" s="67">
        <v>3.25</v>
      </c>
      <c r="F39" s="67"/>
      <c r="G39" s="67"/>
      <c r="H39" s="68"/>
    </row>
    <row r="40" spans="1:8" ht="18" customHeight="1">
      <c r="A40" s="65">
        <v>221</v>
      </c>
      <c r="B40" s="66" t="s">
        <v>254</v>
      </c>
      <c r="C40" s="64">
        <f t="shared" si="1"/>
        <v>32.489988000000004</v>
      </c>
      <c r="D40" s="67">
        <v>32.489988000000004</v>
      </c>
      <c r="E40" s="67"/>
      <c r="F40" s="67"/>
      <c r="G40" s="67"/>
      <c r="H40" s="68"/>
    </row>
    <row r="41" spans="1:8" ht="18" customHeight="1">
      <c r="A41" s="65">
        <v>22102</v>
      </c>
      <c r="B41" s="66" t="s">
        <v>255</v>
      </c>
      <c r="C41" s="64">
        <f t="shared" si="1"/>
        <v>32.489988000000004</v>
      </c>
      <c r="D41" s="67">
        <v>32.489988000000004</v>
      </c>
      <c r="E41" s="67"/>
      <c r="F41" s="67"/>
      <c r="G41" s="67"/>
      <c r="H41" s="68"/>
    </row>
    <row r="42" spans="1:8" ht="18" customHeight="1">
      <c r="A42" s="69">
        <v>2210201</v>
      </c>
      <c r="B42" s="70" t="s">
        <v>256</v>
      </c>
      <c r="C42" s="71">
        <f t="shared" si="1"/>
        <v>32.489988000000004</v>
      </c>
      <c r="D42" s="72">
        <v>32.489988000000004</v>
      </c>
      <c r="E42" s="72"/>
      <c r="F42" s="72"/>
      <c r="G42" s="72"/>
      <c r="H42" s="73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 horizontalCentered="1"/>
  <pageMargins left="1.2986111111111112" right="0.7083333333333334" top="0.44027777777777777" bottom="0.4798611111111111" header="0.3104166666666667" footer="0.3104166666666667"/>
  <pageSetup horizontalDpi="600" verticalDpi="600" orientation="portrait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SheetLayoutView="100" workbookViewId="0" topLeftCell="A1">
      <selection activeCell="B6" sqref="B6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37" t="s">
        <v>270</v>
      </c>
      <c r="B1" s="37"/>
      <c r="C1" s="38"/>
      <c r="D1" s="38"/>
      <c r="E1" s="38"/>
      <c r="F1" s="38"/>
      <c r="G1" s="39"/>
      <c r="H1" s="39"/>
      <c r="I1" s="39"/>
      <c r="J1" s="39"/>
      <c r="K1" s="39"/>
    </row>
    <row r="2" spans="1:11" ht="39" customHeight="1">
      <c r="A2" s="40" t="s">
        <v>271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>
      <c r="A3" s="38"/>
      <c r="B3" s="38"/>
      <c r="C3" s="38"/>
      <c r="D3" s="38"/>
      <c r="E3" s="38"/>
      <c r="F3" s="38"/>
      <c r="G3" s="39"/>
      <c r="H3" s="39"/>
      <c r="I3" s="39"/>
      <c r="J3" s="47" t="s">
        <v>2</v>
      </c>
      <c r="K3" s="48"/>
    </row>
    <row r="4" spans="1:11" ht="15.75">
      <c r="A4" s="42" t="s">
        <v>161</v>
      </c>
      <c r="B4" s="43" t="s">
        <v>272</v>
      </c>
      <c r="C4" s="43" t="s">
        <v>273</v>
      </c>
      <c r="D4" s="43" t="s">
        <v>274</v>
      </c>
      <c r="E4" s="43" t="s">
        <v>275</v>
      </c>
      <c r="F4" s="43" t="s">
        <v>276</v>
      </c>
      <c r="G4" s="43" t="s">
        <v>277</v>
      </c>
      <c r="H4" s="43"/>
      <c r="I4" s="43" t="s">
        <v>278</v>
      </c>
      <c r="J4" s="43" t="s">
        <v>279</v>
      </c>
      <c r="K4" s="43" t="s">
        <v>280</v>
      </c>
    </row>
    <row r="5" spans="1:11" ht="47.25">
      <c r="A5" s="42"/>
      <c r="B5" s="43"/>
      <c r="C5" s="43"/>
      <c r="D5" s="43"/>
      <c r="E5" s="43"/>
      <c r="F5" s="43"/>
      <c r="G5" s="43" t="s">
        <v>281</v>
      </c>
      <c r="H5" s="43" t="s">
        <v>282</v>
      </c>
      <c r="I5" s="43"/>
      <c r="J5" s="43"/>
      <c r="K5" s="43"/>
    </row>
    <row r="6" spans="1:11" ht="18.75">
      <c r="A6" s="44" t="s">
        <v>283</v>
      </c>
      <c r="B6" s="45">
        <f>+C6+D6</f>
        <v>49.16</v>
      </c>
      <c r="C6" s="45"/>
      <c r="D6" s="45">
        <f>SUM(D7:D9)</f>
        <v>49.16</v>
      </c>
      <c r="E6" s="45"/>
      <c r="F6" s="45"/>
      <c r="G6" s="45"/>
      <c r="H6" s="45"/>
      <c r="I6" s="45"/>
      <c r="J6" s="45"/>
      <c r="K6" s="45"/>
    </row>
    <row r="7" spans="1:11" ht="18.75">
      <c r="A7" s="46" t="s">
        <v>284</v>
      </c>
      <c r="B7" s="45">
        <f>+C7+D7</f>
        <v>4.16</v>
      </c>
      <c r="C7" s="45"/>
      <c r="D7" s="45">
        <v>4.16</v>
      </c>
      <c r="E7" s="45"/>
      <c r="F7" s="45"/>
      <c r="G7" s="45"/>
      <c r="H7" s="45"/>
      <c r="I7" s="45"/>
      <c r="J7" s="45"/>
      <c r="K7" s="45"/>
    </row>
    <row r="8" spans="1:11" ht="18.75">
      <c r="A8" s="46" t="s">
        <v>285</v>
      </c>
      <c r="B8" s="45">
        <f>+C8+D8</f>
        <v>45</v>
      </c>
      <c r="C8" s="45"/>
      <c r="D8" s="45">
        <v>45</v>
      </c>
      <c r="E8" s="45"/>
      <c r="F8" s="45"/>
      <c r="G8" s="45"/>
      <c r="H8" s="45"/>
      <c r="I8" s="45"/>
      <c r="J8" s="45"/>
      <c r="K8" s="45"/>
    </row>
    <row r="9" spans="1:11" ht="18.75">
      <c r="A9" s="46" t="s">
        <v>286</v>
      </c>
      <c r="B9" s="45">
        <f>+C9+D9</f>
        <v>0</v>
      </c>
      <c r="C9" s="45"/>
      <c r="D9" s="45">
        <v>0</v>
      </c>
      <c r="E9" s="45"/>
      <c r="F9" s="45"/>
      <c r="G9" s="45"/>
      <c r="H9" s="45"/>
      <c r="I9" s="45"/>
      <c r="J9" s="45"/>
      <c r="K9" s="45"/>
    </row>
    <row r="27" ht="11.25">
      <c r="M27" t="s">
        <v>287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view="pageBreakPreview" zoomScaleSheetLayoutView="100" workbookViewId="0" topLeftCell="A1">
      <selection activeCell="E5" sqref="E5:F5"/>
    </sheetView>
  </sheetViews>
  <sheetFormatPr defaultColWidth="1.5" defaultRowHeight="11.25"/>
  <cols>
    <col min="1" max="1" width="25.33203125" style="20" customWidth="1"/>
    <col min="2" max="2" width="43.83203125" style="20" customWidth="1"/>
    <col min="3" max="6" width="26" style="20" customWidth="1"/>
    <col min="7" max="32" width="12" style="20" customWidth="1"/>
    <col min="33" max="224" width="1.5" style="20" customWidth="1"/>
    <col min="225" max="255" width="12" style="20" customWidth="1"/>
    <col min="256" max="256" width="1.5" style="20" customWidth="1"/>
  </cols>
  <sheetData>
    <row r="1" ht="21" customHeight="1">
      <c r="A1" s="21" t="s">
        <v>288</v>
      </c>
    </row>
    <row r="2" spans="1:6" ht="47.25" customHeight="1">
      <c r="A2" s="22" t="s">
        <v>289</v>
      </c>
      <c r="B2" s="22"/>
      <c r="C2" s="22"/>
      <c r="D2" s="22"/>
      <c r="E2" s="22"/>
      <c r="F2" s="22"/>
    </row>
    <row r="3" spans="1:6" ht="19.5" customHeight="1">
      <c r="A3" s="23"/>
      <c r="B3" s="23"/>
      <c r="C3" s="23"/>
      <c r="D3" s="23"/>
      <c r="E3" s="23"/>
      <c r="F3" s="24" t="s">
        <v>2</v>
      </c>
    </row>
    <row r="4" spans="1:6" ht="36" customHeight="1">
      <c r="A4" s="25" t="s">
        <v>290</v>
      </c>
      <c r="B4" s="25" t="s">
        <v>291</v>
      </c>
      <c r="C4" s="25"/>
      <c r="D4" s="25" t="s">
        <v>292</v>
      </c>
      <c r="E4" s="26">
        <v>1952.4738759999998</v>
      </c>
      <c r="F4" s="26"/>
    </row>
    <row r="5" spans="1:6" ht="36" customHeight="1">
      <c r="A5" s="25"/>
      <c r="B5" s="25"/>
      <c r="C5" s="25"/>
      <c r="D5" s="25" t="s">
        <v>293</v>
      </c>
      <c r="E5" s="26">
        <v>1952.4738759999998</v>
      </c>
      <c r="F5" s="26"/>
    </row>
    <row r="6" spans="1:6" ht="73.5" customHeight="1">
      <c r="A6" s="25" t="s">
        <v>294</v>
      </c>
      <c r="B6" s="27" t="s">
        <v>295</v>
      </c>
      <c r="C6" s="27"/>
      <c r="D6" s="27"/>
      <c r="E6" s="27"/>
      <c r="F6" s="27"/>
    </row>
    <row r="7" spans="1:6" ht="26.25" customHeight="1">
      <c r="A7" s="28" t="s">
        <v>296</v>
      </c>
      <c r="B7" s="25" t="s">
        <v>297</v>
      </c>
      <c r="C7" s="25" t="s">
        <v>298</v>
      </c>
      <c r="D7" s="25" t="s">
        <v>299</v>
      </c>
      <c r="E7" s="25" t="s">
        <v>300</v>
      </c>
      <c r="F7" s="25" t="s">
        <v>301</v>
      </c>
    </row>
    <row r="8" spans="1:6" ht="26.25" customHeight="1">
      <c r="A8" s="28"/>
      <c r="B8" s="29" t="s">
        <v>302</v>
      </c>
      <c r="C8" s="29">
        <v>10</v>
      </c>
      <c r="D8" s="30" t="s">
        <v>303</v>
      </c>
      <c r="E8" s="29" t="s">
        <v>304</v>
      </c>
      <c r="F8" s="29">
        <v>100</v>
      </c>
    </row>
    <row r="9" spans="1:6" ht="26.25" customHeight="1">
      <c r="A9" s="28"/>
      <c r="B9" s="29" t="s">
        <v>305</v>
      </c>
      <c r="C9" s="29">
        <v>10</v>
      </c>
      <c r="D9" s="30" t="s">
        <v>303</v>
      </c>
      <c r="E9" s="29" t="s">
        <v>304</v>
      </c>
      <c r="F9" s="29">
        <v>0</v>
      </c>
    </row>
    <row r="10" spans="1:6" ht="26.25" customHeight="1">
      <c r="A10" s="28"/>
      <c r="B10" s="29" t="s">
        <v>306</v>
      </c>
      <c r="C10" s="29">
        <v>10</v>
      </c>
      <c r="D10" s="30" t="s">
        <v>303</v>
      </c>
      <c r="E10" s="29" t="s">
        <v>304</v>
      </c>
      <c r="F10" s="29">
        <v>0</v>
      </c>
    </row>
    <row r="11" spans="1:6" ht="26.25" customHeight="1">
      <c r="A11" s="28"/>
      <c r="B11" s="29" t="s">
        <v>307</v>
      </c>
      <c r="C11" s="29">
        <v>10</v>
      </c>
      <c r="D11" s="30" t="s">
        <v>303</v>
      </c>
      <c r="E11" s="29" t="s">
        <v>304</v>
      </c>
      <c r="F11" s="29">
        <v>150</v>
      </c>
    </row>
    <row r="12" spans="1:6" ht="26.25" customHeight="1">
      <c r="A12" s="28"/>
      <c r="B12" s="29" t="s">
        <v>308</v>
      </c>
      <c r="C12" s="29">
        <v>10</v>
      </c>
      <c r="D12" s="30" t="s">
        <v>303</v>
      </c>
      <c r="E12" s="29" t="s">
        <v>304</v>
      </c>
      <c r="F12" s="29">
        <v>9</v>
      </c>
    </row>
    <row r="13" spans="1:6" ht="26.25" customHeight="1">
      <c r="A13" s="28"/>
      <c r="B13" s="29" t="s">
        <v>309</v>
      </c>
      <c r="C13" s="31">
        <v>10</v>
      </c>
      <c r="D13" s="31" t="s">
        <v>303</v>
      </c>
      <c r="E13" s="31" t="s">
        <v>310</v>
      </c>
      <c r="F13" s="31" t="s">
        <v>311</v>
      </c>
    </row>
    <row r="14" spans="1:6" ht="26.25" customHeight="1">
      <c r="A14" s="28"/>
      <c r="B14" s="29" t="s">
        <v>312</v>
      </c>
      <c r="C14" s="31">
        <v>10</v>
      </c>
      <c r="D14" s="31" t="s">
        <v>303</v>
      </c>
      <c r="E14" s="31" t="s">
        <v>304</v>
      </c>
      <c r="F14" s="31">
        <v>0</v>
      </c>
    </row>
    <row r="15" spans="1:6" ht="26.25" customHeight="1">
      <c r="A15" s="28"/>
      <c r="B15" s="29" t="s">
        <v>313</v>
      </c>
      <c r="C15" s="31">
        <v>10</v>
      </c>
      <c r="D15" s="31" t="s">
        <v>303</v>
      </c>
      <c r="E15" s="31" t="s">
        <v>310</v>
      </c>
      <c r="F15" s="31">
        <v>90</v>
      </c>
    </row>
    <row r="16" spans="1:6" ht="26.25" customHeight="1">
      <c r="A16" s="28"/>
      <c r="B16" s="29" t="s">
        <v>314</v>
      </c>
      <c r="C16" s="31">
        <v>5</v>
      </c>
      <c r="D16" s="31" t="s">
        <v>303</v>
      </c>
      <c r="E16" s="31" t="s">
        <v>310</v>
      </c>
      <c r="F16" s="31">
        <v>90</v>
      </c>
    </row>
    <row r="17" spans="1:6" ht="26.25" customHeight="1">
      <c r="A17" s="28"/>
      <c r="B17" s="29" t="s">
        <v>315</v>
      </c>
      <c r="C17" s="31">
        <v>5</v>
      </c>
      <c r="D17" s="31" t="s">
        <v>303</v>
      </c>
      <c r="E17" s="31" t="s">
        <v>310</v>
      </c>
      <c r="F17" s="31">
        <v>90</v>
      </c>
    </row>
    <row r="18" spans="1:6" ht="12.75">
      <c r="A18" s="32"/>
      <c r="B18" s="33"/>
      <c r="C18" s="34"/>
      <c r="D18" s="34"/>
      <c r="E18" s="34"/>
      <c r="F18" s="33"/>
    </row>
    <row r="19" spans="1:6" ht="12.75">
      <c r="A19" s="32"/>
      <c r="B19" s="33"/>
      <c r="C19" s="34"/>
      <c r="D19" s="34"/>
      <c r="E19" s="34"/>
      <c r="F19" s="33"/>
    </row>
    <row r="20" spans="1:6" ht="12.75">
      <c r="A20" s="32"/>
      <c r="B20" s="33"/>
      <c r="C20" s="34"/>
      <c r="D20" s="34"/>
      <c r="E20" s="34"/>
      <c r="F20" s="33"/>
    </row>
    <row r="21" spans="1:6" ht="12.75">
      <c r="A21" s="32"/>
      <c r="B21" s="33"/>
      <c r="C21" s="34"/>
      <c r="D21" s="34"/>
      <c r="E21" s="34"/>
      <c r="F21" s="33"/>
    </row>
    <row r="22" spans="1:6" ht="12.75">
      <c r="A22" s="32"/>
      <c r="B22" s="33"/>
      <c r="C22" s="34"/>
      <c r="D22" s="34"/>
      <c r="E22" s="34"/>
      <c r="F22" s="33"/>
    </row>
    <row r="23" spans="1:6" ht="12.75">
      <c r="A23" s="32"/>
      <c r="B23" s="33"/>
      <c r="C23" s="34"/>
      <c r="D23" s="34"/>
      <c r="E23" s="34"/>
      <c r="F23" s="33"/>
    </row>
    <row r="24" spans="1:6" ht="12.75">
      <c r="A24" s="32"/>
      <c r="B24" s="33"/>
      <c r="C24" s="34"/>
      <c r="D24" s="34"/>
      <c r="E24" s="34"/>
      <c r="F24" s="33"/>
    </row>
    <row r="25" spans="1:6" ht="12.75">
      <c r="A25" s="32"/>
      <c r="B25" s="33"/>
      <c r="C25" s="34"/>
      <c r="D25" s="34"/>
      <c r="E25" s="34"/>
      <c r="F25" s="33"/>
    </row>
    <row r="26" spans="1:6" ht="12.75">
      <c r="A26" s="32"/>
      <c r="B26" s="33"/>
      <c r="C26" s="34"/>
      <c r="D26" s="34"/>
      <c r="E26" s="34"/>
      <c r="F26" s="33"/>
    </row>
    <row r="27" spans="1:6" ht="12.75">
      <c r="A27" s="32"/>
      <c r="B27" s="33"/>
      <c r="C27" s="34"/>
      <c r="D27" s="34"/>
      <c r="E27" s="34"/>
      <c r="F27" s="33"/>
    </row>
    <row r="28" spans="1:6" ht="12.75">
      <c r="A28" s="32"/>
      <c r="B28" s="33"/>
      <c r="C28" s="34"/>
      <c r="D28" s="34"/>
      <c r="E28" s="34"/>
      <c r="F28" s="33"/>
    </row>
    <row r="29" spans="1:6" ht="12.75">
      <c r="A29" s="32"/>
      <c r="B29" s="33"/>
      <c r="C29" s="34"/>
      <c r="D29" s="34"/>
      <c r="E29" s="34"/>
      <c r="F29" s="33"/>
    </row>
    <row r="30" spans="1:6" ht="12.75">
      <c r="A30" s="32"/>
      <c r="B30" s="33"/>
      <c r="C30" s="34"/>
      <c r="D30" s="34"/>
      <c r="E30" s="34"/>
      <c r="F30" s="33"/>
    </row>
    <row r="31" spans="1:6" ht="12.75">
      <c r="A31" s="32"/>
      <c r="B31" s="33"/>
      <c r="C31" s="34"/>
      <c r="D31" s="34"/>
      <c r="E31" s="34"/>
      <c r="F31" s="33"/>
    </row>
    <row r="32" spans="1:6" ht="12.75">
      <c r="A32" s="32"/>
      <c r="B32" s="33"/>
      <c r="C32" s="34"/>
      <c r="D32" s="34"/>
      <c r="E32" s="34"/>
      <c r="F32" s="33"/>
    </row>
    <row r="33" spans="1:6" ht="12.75">
      <c r="A33" s="32"/>
      <c r="B33" s="33"/>
      <c r="C33" s="34"/>
      <c r="D33" s="34"/>
      <c r="E33" s="34"/>
      <c r="F33" s="33"/>
    </row>
    <row r="34" spans="1:6" ht="12.75">
      <c r="A34" s="32"/>
      <c r="B34" s="33"/>
      <c r="C34" s="34"/>
      <c r="D34" s="34"/>
      <c r="E34" s="34"/>
      <c r="F34" s="33"/>
    </row>
    <row r="35" spans="1:6" ht="12.75">
      <c r="A35" s="32"/>
      <c r="B35" s="33"/>
      <c r="C35" s="34"/>
      <c r="D35" s="34"/>
      <c r="E35" s="34"/>
      <c r="F35" s="33"/>
    </row>
    <row r="36" spans="1:6" ht="12.75">
      <c r="A36" s="32"/>
      <c r="B36" s="33"/>
      <c r="C36" s="34"/>
      <c r="D36" s="34"/>
      <c r="E36" s="34"/>
      <c r="F36" s="33"/>
    </row>
    <row r="37" spans="2:6" ht="12.75">
      <c r="B37" s="35"/>
      <c r="C37" s="36"/>
      <c r="D37" s="36"/>
      <c r="E37" s="36"/>
      <c r="F37" s="35"/>
    </row>
    <row r="38" spans="2:6" ht="12.75">
      <c r="B38" s="35"/>
      <c r="C38" s="36"/>
      <c r="D38" s="36"/>
      <c r="E38" s="36"/>
      <c r="F38" s="35"/>
    </row>
    <row r="39" spans="2:6" ht="12.75">
      <c r="B39" s="35"/>
      <c r="C39" s="35"/>
      <c r="D39" s="35"/>
      <c r="E39" s="35"/>
      <c r="F39" s="35"/>
    </row>
    <row r="40" spans="2:6" ht="12.75">
      <c r="B40" s="35"/>
      <c r="C40" s="35"/>
      <c r="D40" s="35"/>
      <c r="E40" s="35"/>
      <c r="F40" s="35"/>
    </row>
    <row r="41" spans="2:6" ht="12.75">
      <c r="B41" s="35"/>
      <c r="C41" s="35"/>
      <c r="D41" s="35"/>
      <c r="E41" s="35"/>
      <c r="F41" s="35"/>
    </row>
    <row r="42" spans="2:6" ht="12.75">
      <c r="B42" s="35"/>
      <c r="C42" s="35"/>
      <c r="D42" s="35"/>
      <c r="E42" s="35"/>
      <c r="F42" s="35"/>
    </row>
    <row r="43" spans="2:6" ht="12.75">
      <c r="B43" s="35"/>
      <c r="C43" s="35"/>
      <c r="D43" s="35"/>
      <c r="E43" s="35"/>
      <c r="F43" s="35"/>
    </row>
    <row r="44" spans="2:6" ht="12.75">
      <c r="B44" s="35"/>
      <c r="C44" s="35"/>
      <c r="D44" s="35"/>
      <c r="E44" s="35"/>
      <c r="F44" s="35"/>
    </row>
    <row r="45" spans="2:6" ht="12.75">
      <c r="B45" s="35"/>
      <c r="C45" s="35"/>
      <c r="D45" s="35"/>
      <c r="E45" s="35"/>
      <c r="F45" s="35"/>
    </row>
    <row r="46" spans="2:6" ht="12.75">
      <c r="B46" s="35"/>
      <c r="C46" s="35"/>
      <c r="D46" s="35"/>
      <c r="E46" s="35"/>
      <c r="F46" s="35"/>
    </row>
    <row r="47" spans="2:6" ht="12.75">
      <c r="B47" s="35"/>
      <c r="C47" s="35"/>
      <c r="D47" s="35"/>
      <c r="E47" s="35"/>
      <c r="F47" s="35"/>
    </row>
    <row r="48" spans="2:6" ht="12.75">
      <c r="B48" s="35"/>
      <c r="C48" s="35"/>
      <c r="D48" s="35"/>
      <c r="E48" s="35"/>
      <c r="F48" s="35"/>
    </row>
    <row r="49" spans="2:6" ht="12.75">
      <c r="B49" s="35"/>
      <c r="C49" s="35"/>
      <c r="D49" s="35"/>
      <c r="E49" s="35"/>
      <c r="F49" s="35"/>
    </row>
    <row r="50" spans="2:6" ht="12.75">
      <c r="B50" s="35"/>
      <c r="C50" s="35"/>
      <c r="D50" s="35"/>
      <c r="E50" s="35"/>
      <c r="F50" s="35"/>
    </row>
    <row r="51" spans="2:6" ht="12.75">
      <c r="B51" s="35"/>
      <c r="C51" s="35"/>
      <c r="D51" s="35"/>
      <c r="E51" s="35"/>
      <c r="F51" s="35"/>
    </row>
    <row r="52" spans="2:6" ht="12.75">
      <c r="B52" s="35"/>
      <c r="C52" s="35"/>
      <c r="D52" s="35"/>
      <c r="E52" s="35"/>
      <c r="F52" s="35"/>
    </row>
    <row r="53" spans="2:6" ht="12.75">
      <c r="B53" s="35"/>
      <c r="C53" s="35"/>
      <c r="D53" s="35"/>
      <c r="E53" s="35"/>
      <c r="F53" s="35"/>
    </row>
    <row r="54" spans="2:6" ht="12.75">
      <c r="B54" s="35"/>
      <c r="C54" s="35"/>
      <c r="D54" s="35"/>
      <c r="E54" s="35"/>
      <c r="F54" s="35"/>
    </row>
    <row r="55" spans="2:6" ht="12.75">
      <c r="B55" s="35"/>
      <c r="C55" s="35"/>
      <c r="D55" s="35"/>
      <c r="E55" s="35"/>
      <c r="F55" s="35"/>
    </row>
    <row r="56" spans="2:6" ht="12.75">
      <c r="B56" s="35"/>
      <c r="C56" s="35"/>
      <c r="D56" s="35"/>
      <c r="E56" s="35"/>
      <c r="F56" s="35"/>
    </row>
    <row r="57" spans="2:6" ht="12.75">
      <c r="B57" s="35"/>
      <c r="C57" s="35"/>
      <c r="D57" s="35"/>
      <c r="E57" s="35"/>
      <c r="F57" s="35"/>
    </row>
  </sheetData>
  <sheetProtection/>
  <mergeCells count="7">
    <mergeCell ref="A2:F2"/>
    <mergeCell ref="E4:F4"/>
    <mergeCell ref="E5:F5"/>
    <mergeCell ref="B6:F6"/>
    <mergeCell ref="A4:A5"/>
    <mergeCell ref="A7:A17"/>
    <mergeCell ref="B4:C5"/>
  </mergeCells>
  <printOptions/>
  <pageMargins left="0.75" right="0.75" top="1" bottom="1" header="0.5" footer="0.5"/>
  <pageSetup fitToHeight="1" fitToWidth="1" orientation="landscape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SheetLayoutView="100" workbookViewId="0" topLeftCell="A1">
      <selection activeCell="L4" sqref="L4:O4"/>
    </sheetView>
  </sheetViews>
  <sheetFormatPr defaultColWidth="9.33203125" defaultRowHeight="11.25"/>
  <cols>
    <col min="1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321</v>
      </c>
      <c r="F4" s="8"/>
      <c r="G4" s="8"/>
      <c r="H4" s="8"/>
      <c r="I4" s="8"/>
      <c r="J4" s="14" t="s">
        <v>322</v>
      </c>
      <c r="K4" s="14"/>
      <c r="L4" s="8" t="s">
        <v>323</v>
      </c>
      <c r="M4" s="8"/>
      <c r="N4" s="8"/>
      <c r="O4" s="8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327</v>
      </c>
      <c r="F5" s="8"/>
      <c r="G5" s="8"/>
      <c r="H5" s="8"/>
      <c r="I5" s="8"/>
      <c r="J5" s="14" t="s">
        <v>328</v>
      </c>
      <c r="K5" s="14"/>
      <c r="L5" s="15" t="s">
        <v>329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332</v>
      </c>
      <c r="F6" s="8"/>
      <c r="G6" s="8"/>
      <c r="H6" s="8"/>
      <c r="I6" s="8"/>
      <c r="J6" s="14" t="s">
        <v>333</v>
      </c>
      <c r="K6" s="14" t="s">
        <v>334</v>
      </c>
      <c r="L6" s="16" t="s">
        <v>335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337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2" customFormat="1" ht="12" customHeight="1">
      <c r="A12" s="12" t="s">
        <v>350</v>
      </c>
      <c r="B12" s="12" t="s">
        <v>351</v>
      </c>
      <c r="C12" s="12" t="s">
        <v>352</v>
      </c>
      <c r="D12" s="12" t="s">
        <v>353</v>
      </c>
      <c r="E12" s="12"/>
      <c r="F12" s="12" t="s">
        <v>354</v>
      </c>
      <c r="G12" s="12" t="s">
        <v>355</v>
      </c>
      <c r="H12" s="12" t="s">
        <v>356</v>
      </c>
      <c r="I12" s="12"/>
      <c r="J12" s="12"/>
      <c r="K12" s="12"/>
      <c r="L12" s="12"/>
      <c r="M12" s="12"/>
      <c r="N12" s="12"/>
      <c r="O12" s="12"/>
    </row>
    <row r="13" spans="1:15" s="2" customFormat="1" ht="12" customHeight="1">
      <c r="A13" s="12" t="s">
        <v>350</v>
      </c>
      <c r="B13" s="12" t="s">
        <v>357</v>
      </c>
      <c r="C13" s="12" t="s">
        <v>358</v>
      </c>
      <c r="D13" s="12" t="s">
        <v>353</v>
      </c>
      <c r="E13" s="12"/>
      <c r="F13" s="12" t="s">
        <v>359</v>
      </c>
      <c r="G13" s="12" t="s">
        <v>303</v>
      </c>
      <c r="H13" s="12" t="s">
        <v>356</v>
      </c>
      <c r="I13" s="12"/>
      <c r="J13" s="12"/>
      <c r="K13" s="12"/>
      <c r="L13" s="12"/>
      <c r="M13" s="12"/>
      <c r="N13" s="12"/>
      <c r="O13" s="12"/>
    </row>
    <row r="14" spans="1:15" s="2" customFormat="1" ht="12" customHeight="1">
      <c r="A14" s="12" t="s">
        <v>360</v>
      </c>
      <c r="B14" s="12" t="s">
        <v>361</v>
      </c>
      <c r="C14" s="12" t="s">
        <v>362</v>
      </c>
      <c r="D14" s="12" t="s">
        <v>353</v>
      </c>
      <c r="E14" s="12"/>
      <c r="F14" s="12" t="s">
        <v>359</v>
      </c>
      <c r="G14" s="12" t="s">
        <v>303</v>
      </c>
      <c r="H14" s="12" t="s">
        <v>356</v>
      </c>
      <c r="I14" s="12"/>
      <c r="J14" s="12"/>
      <c r="K14" s="12"/>
      <c r="L14" s="12"/>
      <c r="M14" s="12"/>
      <c r="N14" s="12"/>
      <c r="O14" s="12"/>
    </row>
    <row r="15" spans="1:15" s="2" customFormat="1" ht="12" customHeight="1">
      <c r="A15" s="12" t="s">
        <v>363</v>
      </c>
      <c r="B15" s="12" t="s">
        <v>364</v>
      </c>
      <c r="C15" s="12" t="s">
        <v>365</v>
      </c>
      <c r="D15" s="12" t="s">
        <v>310</v>
      </c>
      <c r="E15" s="12"/>
      <c r="F15" s="12" t="s">
        <v>366</v>
      </c>
      <c r="G15" s="12" t="s">
        <v>303</v>
      </c>
      <c r="H15" s="12" t="s">
        <v>367</v>
      </c>
      <c r="I15" s="12"/>
      <c r="J15" s="12"/>
      <c r="K15" s="12"/>
      <c r="L15" s="12"/>
      <c r="M15" s="12"/>
      <c r="N15" s="12"/>
      <c r="O15" s="12"/>
    </row>
    <row r="16" spans="1:15" s="2" customFormat="1" ht="12" customHeight="1">
      <c r="A16" s="12" t="s">
        <v>368</v>
      </c>
      <c r="B16" s="12" t="s">
        <v>369</v>
      </c>
      <c r="C16" s="12" t="s">
        <v>370</v>
      </c>
      <c r="D16" s="12" t="s">
        <v>353</v>
      </c>
      <c r="E16" s="12"/>
      <c r="F16" s="12" t="s">
        <v>356</v>
      </c>
      <c r="G16" s="12" t="s">
        <v>371</v>
      </c>
      <c r="H16" s="12" t="s">
        <v>356</v>
      </c>
      <c r="I16" s="12"/>
      <c r="J16" s="12"/>
      <c r="K16" s="12"/>
      <c r="L16" s="12"/>
      <c r="M16" s="12"/>
      <c r="N16" s="12"/>
      <c r="O16" s="12"/>
    </row>
    <row r="17" spans="1:15" ht="24" customHeight="1">
      <c r="A17" s="13" t="s">
        <v>372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SheetLayoutView="100" workbookViewId="0" topLeftCell="A1">
      <selection activeCell="L4" sqref="L4:O4"/>
    </sheetView>
  </sheetViews>
  <sheetFormatPr defaultColWidth="9.33203125" defaultRowHeight="11.25"/>
  <cols>
    <col min="1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373</v>
      </c>
      <c r="F4" s="8"/>
      <c r="G4" s="8"/>
      <c r="H4" s="8"/>
      <c r="I4" s="8"/>
      <c r="J4" s="14" t="s">
        <v>322</v>
      </c>
      <c r="K4" s="14"/>
      <c r="L4" s="8" t="s">
        <v>374</v>
      </c>
      <c r="M4" s="8"/>
      <c r="N4" s="8"/>
      <c r="O4" s="8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327</v>
      </c>
      <c r="F5" s="8"/>
      <c r="G5" s="8"/>
      <c r="H5" s="8"/>
      <c r="I5" s="8"/>
      <c r="J5" s="14" t="s">
        <v>328</v>
      </c>
      <c r="K5" s="14"/>
      <c r="L5" s="15">
        <v>100000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332</v>
      </c>
      <c r="F6" s="8"/>
      <c r="G6" s="8"/>
      <c r="H6" s="8"/>
      <c r="I6" s="8"/>
      <c r="J6" s="14" t="s">
        <v>333</v>
      </c>
      <c r="K6" s="14" t="s">
        <v>334</v>
      </c>
      <c r="L6" s="16">
        <v>100000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375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1" customFormat="1" ht="12" customHeight="1">
      <c r="A12" s="19" t="s">
        <v>350</v>
      </c>
      <c r="B12" s="12" t="s">
        <v>376</v>
      </c>
      <c r="C12" s="12" t="s">
        <v>377</v>
      </c>
      <c r="D12" s="19" t="s">
        <v>310</v>
      </c>
      <c r="E12" s="19"/>
      <c r="F12" s="19" t="s">
        <v>378</v>
      </c>
      <c r="G12" s="19" t="s">
        <v>303</v>
      </c>
      <c r="H12" s="19" t="s">
        <v>356</v>
      </c>
      <c r="I12" s="19"/>
      <c r="J12" s="19"/>
      <c r="K12" s="19"/>
      <c r="L12" s="19"/>
      <c r="M12" s="19"/>
      <c r="N12" s="19"/>
      <c r="O12" s="19"/>
    </row>
    <row r="13" spans="1:15" s="1" customFormat="1" ht="12" customHeight="1">
      <c r="A13" s="19" t="s">
        <v>350</v>
      </c>
      <c r="B13" s="12" t="s">
        <v>379</v>
      </c>
      <c r="C13" s="12" t="s">
        <v>380</v>
      </c>
      <c r="D13" s="19" t="s">
        <v>310</v>
      </c>
      <c r="E13" s="19"/>
      <c r="F13" s="19" t="s">
        <v>378</v>
      </c>
      <c r="G13" s="19" t="s">
        <v>303</v>
      </c>
      <c r="H13" s="19" t="s">
        <v>356</v>
      </c>
      <c r="I13" s="19"/>
      <c r="J13" s="19"/>
      <c r="K13" s="19"/>
      <c r="L13" s="19"/>
      <c r="M13" s="19"/>
      <c r="N13" s="19"/>
      <c r="O13" s="19"/>
    </row>
    <row r="14" spans="1:15" s="1" customFormat="1" ht="12" customHeight="1">
      <c r="A14" s="19" t="s">
        <v>360</v>
      </c>
      <c r="B14" s="12" t="s">
        <v>361</v>
      </c>
      <c r="C14" s="12" t="s">
        <v>381</v>
      </c>
      <c r="D14" s="19" t="s">
        <v>310</v>
      </c>
      <c r="E14" s="19"/>
      <c r="F14" s="19" t="s">
        <v>382</v>
      </c>
      <c r="G14" s="19" t="s">
        <v>303</v>
      </c>
      <c r="H14" s="19" t="s">
        <v>356</v>
      </c>
      <c r="I14" s="19"/>
      <c r="J14" s="19"/>
      <c r="K14" s="19"/>
      <c r="L14" s="19"/>
      <c r="M14" s="19"/>
      <c r="N14" s="19"/>
      <c r="O14" s="19"/>
    </row>
    <row r="15" spans="1:15" s="1" customFormat="1" ht="12" customHeight="1">
      <c r="A15" s="19" t="s">
        <v>363</v>
      </c>
      <c r="B15" s="12" t="s">
        <v>363</v>
      </c>
      <c r="C15" s="12" t="s">
        <v>383</v>
      </c>
      <c r="D15" s="19" t="s">
        <v>310</v>
      </c>
      <c r="E15" s="19"/>
      <c r="F15" s="19" t="s">
        <v>382</v>
      </c>
      <c r="G15" s="19" t="s">
        <v>303</v>
      </c>
      <c r="H15" s="19" t="s">
        <v>367</v>
      </c>
      <c r="I15" s="19"/>
      <c r="J15" s="19"/>
      <c r="K15" s="19"/>
      <c r="L15" s="19"/>
      <c r="M15" s="19"/>
      <c r="N15" s="19"/>
      <c r="O15" s="19"/>
    </row>
    <row r="16" spans="1:15" s="1" customFormat="1" ht="12" customHeight="1">
      <c r="A16" s="19" t="s">
        <v>368</v>
      </c>
      <c r="B16" s="12" t="s">
        <v>369</v>
      </c>
      <c r="C16" s="12" t="s">
        <v>384</v>
      </c>
      <c r="D16" s="19" t="s">
        <v>353</v>
      </c>
      <c r="E16" s="19"/>
      <c r="F16" s="8">
        <v>10</v>
      </c>
      <c r="G16" s="19" t="s">
        <v>385</v>
      </c>
      <c r="H16" s="19" t="s">
        <v>356</v>
      </c>
      <c r="I16" s="19"/>
      <c r="J16" s="19"/>
      <c r="K16" s="19"/>
      <c r="L16" s="19"/>
      <c r="M16" s="19"/>
      <c r="N16" s="19"/>
      <c r="O16" s="19"/>
    </row>
    <row r="17" spans="1:15" ht="24" customHeight="1">
      <c r="A17" s="13" t="s">
        <v>372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SheetLayoutView="100" workbookViewId="0" topLeftCell="A1">
      <selection activeCell="B7" sqref="B7:I10"/>
    </sheetView>
  </sheetViews>
  <sheetFormatPr defaultColWidth="9.33203125" defaultRowHeight="11.25"/>
  <cols>
    <col min="1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386</v>
      </c>
      <c r="F4" s="8"/>
      <c r="G4" s="8"/>
      <c r="H4" s="8"/>
      <c r="I4" s="8"/>
      <c r="J4" s="14" t="s">
        <v>322</v>
      </c>
      <c r="K4" s="14"/>
      <c r="L4" s="8" t="s">
        <v>387</v>
      </c>
      <c r="M4" s="8"/>
      <c r="N4" s="8"/>
      <c r="O4" s="8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388</v>
      </c>
      <c r="F5" s="8"/>
      <c r="G5" s="8"/>
      <c r="H5" s="8"/>
      <c r="I5" s="8"/>
      <c r="J5" s="14" t="s">
        <v>328</v>
      </c>
      <c r="K5" s="14"/>
      <c r="L5" s="15" t="s">
        <v>389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390</v>
      </c>
      <c r="F6" s="8"/>
      <c r="G6" s="8"/>
      <c r="H6" s="8"/>
      <c r="I6" s="8"/>
      <c r="J6" s="14" t="s">
        <v>333</v>
      </c>
      <c r="K6" s="14" t="s">
        <v>334</v>
      </c>
      <c r="L6" s="16" t="s">
        <v>391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392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1" customFormat="1" ht="12" customHeight="1">
      <c r="A12" s="19" t="s">
        <v>350</v>
      </c>
      <c r="B12" s="12" t="s">
        <v>379</v>
      </c>
      <c r="C12" s="12" t="s">
        <v>393</v>
      </c>
      <c r="D12" s="19" t="s">
        <v>310</v>
      </c>
      <c r="E12" s="19"/>
      <c r="F12" s="19" t="s">
        <v>366</v>
      </c>
      <c r="G12" s="19" t="s">
        <v>303</v>
      </c>
      <c r="H12" s="19" t="s">
        <v>356</v>
      </c>
      <c r="I12" s="19"/>
      <c r="J12" s="19"/>
      <c r="K12" s="19"/>
      <c r="L12" s="19"/>
      <c r="M12" s="19"/>
      <c r="N12" s="19"/>
      <c r="O12" s="19"/>
    </row>
    <row r="13" spans="1:15" s="1" customFormat="1" ht="12" customHeight="1">
      <c r="A13" s="19" t="s">
        <v>350</v>
      </c>
      <c r="B13" s="12" t="s">
        <v>379</v>
      </c>
      <c r="C13" s="12" t="s">
        <v>394</v>
      </c>
      <c r="D13" s="19" t="s">
        <v>310</v>
      </c>
      <c r="E13" s="19"/>
      <c r="F13" s="19" t="s">
        <v>378</v>
      </c>
      <c r="G13" s="19" t="s">
        <v>303</v>
      </c>
      <c r="H13" s="19" t="s">
        <v>356</v>
      </c>
      <c r="I13" s="19"/>
      <c r="J13" s="19"/>
      <c r="K13" s="19"/>
      <c r="L13" s="19"/>
      <c r="M13" s="19"/>
      <c r="N13" s="19"/>
      <c r="O13" s="19"/>
    </row>
    <row r="14" spans="1:15" s="1" customFormat="1" ht="12" customHeight="1">
      <c r="A14" s="19" t="s">
        <v>350</v>
      </c>
      <c r="B14" s="12" t="s">
        <v>376</v>
      </c>
      <c r="C14" s="12" t="s">
        <v>395</v>
      </c>
      <c r="D14" s="19" t="s">
        <v>310</v>
      </c>
      <c r="E14" s="19"/>
      <c r="F14" s="19" t="s">
        <v>382</v>
      </c>
      <c r="G14" s="19" t="s">
        <v>303</v>
      </c>
      <c r="H14" s="19" t="s">
        <v>367</v>
      </c>
      <c r="I14" s="19"/>
      <c r="J14" s="19"/>
      <c r="K14" s="19"/>
      <c r="L14" s="19"/>
      <c r="M14" s="19"/>
      <c r="N14" s="19"/>
      <c r="O14" s="19"/>
    </row>
    <row r="15" spans="1:15" s="1" customFormat="1" ht="12" customHeight="1">
      <c r="A15" s="19" t="s">
        <v>360</v>
      </c>
      <c r="B15" s="12" t="s">
        <v>361</v>
      </c>
      <c r="C15" s="12" t="s">
        <v>396</v>
      </c>
      <c r="D15" s="19" t="s">
        <v>310</v>
      </c>
      <c r="E15" s="19"/>
      <c r="F15" s="19" t="s">
        <v>382</v>
      </c>
      <c r="G15" s="19" t="s">
        <v>303</v>
      </c>
      <c r="H15" s="19" t="s">
        <v>356</v>
      </c>
      <c r="I15" s="19"/>
      <c r="J15" s="19"/>
      <c r="K15" s="19"/>
      <c r="L15" s="19"/>
      <c r="M15" s="19"/>
      <c r="N15" s="19"/>
      <c r="O15" s="19"/>
    </row>
    <row r="16" spans="1:15" s="1" customFormat="1" ht="12" customHeight="1">
      <c r="A16" s="19" t="s">
        <v>363</v>
      </c>
      <c r="B16" s="12" t="s">
        <v>364</v>
      </c>
      <c r="C16" s="12" t="s">
        <v>397</v>
      </c>
      <c r="D16" s="19" t="s">
        <v>353</v>
      </c>
      <c r="E16" s="19"/>
      <c r="F16" s="19" t="s">
        <v>382</v>
      </c>
      <c r="G16" s="19" t="s">
        <v>303</v>
      </c>
      <c r="H16" s="19" t="s">
        <v>367</v>
      </c>
      <c r="I16" s="19"/>
      <c r="J16" s="19"/>
      <c r="K16" s="19"/>
      <c r="L16" s="19"/>
      <c r="M16" s="19"/>
      <c r="N16" s="19"/>
      <c r="O16" s="19"/>
    </row>
    <row r="17" spans="1:15" s="1" customFormat="1" ht="12" customHeight="1">
      <c r="A17" s="19" t="s">
        <v>368</v>
      </c>
      <c r="B17" s="12" t="s">
        <v>369</v>
      </c>
      <c r="C17" s="12" t="s">
        <v>398</v>
      </c>
      <c r="D17" s="19" t="s">
        <v>353</v>
      </c>
      <c r="E17" s="19"/>
      <c r="F17" s="19" t="s">
        <v>399</v>
      </c>
      <c r="G17" s="19" t="s">
        <v>385</v>
      </c>
      <c r="H17" s="19" t="s">
        <v>367</v>
      </c>
      <c r="I17" s="19"/>
      <c r="J17" s="19"/>
      <c r="K17" s="19"/>
      <c r="L17" s="19"/>
      <c r="M17" s="19"/>
      <c r="N17" s="19"/>
      <c r="O17" s="19"/>
    </row>
    <row r="18" spans="1:15" ht="24" customHeight="1">
      <c r="A18" s="13" t="s">
        <v>372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8:O19"/>
  </mergeCells>
  <printOptions/>
  <pageMargins left="0.75" right="0.75" top="1" bottom="1" header="0.5" footer="0.5"/>
  <pageSetup fitToHeight="1" fitToWidth="1"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SheetLayoutView="100" workbookViewId="0" topLeftCell="A1">
      <selection activeCell="R34" sqref="R34"/>
    </sheetView>
  </sheetViews>
  <sheetFormatPr defaultColWidth="9.33203125" defaultRowHeight="11.25"/>
  <cols>
    <col min="1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400</v>
      </c>
      <c r="F4" s="8"/>
      <c r="G4" s="8"/>
      <c r="H4" s="8"/>
      <c r="I4" s="8"/>
      <c r="J4" s="14" t="s">
        <v>322</v>
      </c>
      <c r="K4" s="14"/>
      <c r="L4" s="8" t="s">
        <v>387</v>
      </c>
      <c r="M4" s="8"/>
      <c r="N4" s="8"/>
      <c r="O4" s="8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388</v>
      </c>
      <c r="F5" s="8"/>
      <c r="G5" s="8"/>
      <c r="H5" s="8"/>
      <c r="I5" s="8"/>
      <c r="J5" s="14" t="s">
        <v>328</v>
      </c>
      <c r="K5" s="14"/>
      <c r="L5" s="15" t="s">
        <v>401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390</v>
      </c>
      <c r="F6" s="8"/>
      <c r="G6" s="8"/>
      <c r="H6" s="8"/>
      <c r="I6" s="8"/>
      <c r="J6" s="14" t="s">
        <v>333</v>
      </c>
      <c r="K6" s="14" t="s">
        <v>334</v>
      </c>
      <c r="L6" s="16" t="s">
        <v>402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403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1" customFormat="1" ht="12" customHeight="1">
      <c r="A12" s="19" t="s">
        <v>350</v>
      </c>
      <c r="B12" s="12" t="s">
        <v>379</v>
      </c>
      <c r="C12" s="12" t="s">
        <v>404</v>
      </c>
      <c r="D12" s="19" t="s">
        <v>310</v>
      </c>
      <c r="E12" s="19"/>
      <c r="F12" s="19" t="s">
        <v>378</v>
      </c>
      <c r="G12" s="19" t="s">
        <v>303</v>
      </c>
      <c r="H12" s="19" t="s">
        <v>356</v>
      </c>
      <c r="I12" s="19"/>
      <c r="J12" s="19"/>
      <c r="K12" s="19"/>
      <c r="L12" s="19"/>
      <c r="M12" s="19"/>
      <c r="N12" s="19"/>
      <c r="O12" s="19"/>
    </row>
    <row r="13" spans="1:15" s="1" customFormat="1" ht="12" customHeight="1">
      <c r="A13" s="19" t="s">
        <v>350</v>
      </c>
      <c r="B13" s="12" t="s">
        <v>379</v>
      </c>
      <c r="C13" s="12" t="s">
        <v>405</v>
      </c>
      <c r="D13" s="19" t="s">
        <v>310</v>
      </c>
      <c r="E13" s="19"/>
      <c r="F13" s="19" t="s">
        <v>366</v>
      </c>
      <c r="G13" s="19" t="s">
        <v>303</v>
      </c>
      <c r="H13" s="19" t="s">
        <v>356</v>
      </c>
      <c r="I13" s="19"/>
      <c r="J13" s="19"/>
      <c r="K13" s="19"/>
      <c r="L13" s="19"/>
      <c r="M13" s="19"/>
      <c r="N13" s="19"/>
      <c r="O13" s="19"/>
    </row>
    <row r="14" spans="1:15" s="1" customFormat="1" ht="12" customHeight="1">
      <c r="A14" s="19" t="s">
        <v>360</v>
      </c>
      <c r="B14" s="12" t="s">
        <v>361</v>
      </c>
      <c r="C14" s="12" t="s">
        <v>406</v>
      </c>
      <c r="D14" s="19" t="s">
        <v>310</v>
      </c>
      <c r="E14" s="19"/>
      <c r="F14" s="19" t="s">
        <v>382</v>
      </c>
      <c r="G14" s="19" t="s">
        <v>303</v>
      </c>
      <c r="H14" s="19" t="s">
        <v>356</v>
      </c>
      <c r="I14" s="19"/>
      <c r="J14" s="19"/>
      <c r="K14" s="19"/>
      <c r="L14" s="19"/>
      <c r="M14" s="19"/>
      <c r="N14" s="19"/>
      <c r="O14" s="19"/>
    </row>
    <row r="15" spans="1:15" s="1" customFormat="1" ht="12" customHeight="1">
      <c r="A15" s="19" t="s">
        <v>363</v>
      </c>
      <c r="B15" s="12" t="s">
        <v>364</v>
      </c>
      <c r="C15" s="12" t="s">
        <v>397</v>
      </c>
      <c r="D15" s="19" t="s">
        <v>310</v>
      </c>
      <c r="E15" s="19"/>
      <c r="F15" s="19" t="s">
        <v>382</v>
      </c>
      <c r="G15" s="19" t="s">
        <v>303</v>
      </c>
      <c r="H15" s="19" t="s">
        <v>367</v>
      </c>
      <c r="I15" s="19"/>
      <c r="J15" s="19"/>
      <c r="K15" s="19"/>
      <c r="L15" s="19"/>
      <c r="M15" s="19"/>
      <c r="N15" s="19"/>
      <c r="O15" s="19"/>
    </row>
    <row r="16" spans="1:15" s="1" customFormat="1" ht="12" customHeight="1">
      <c r="A16" s="19" t="s">
        <v>368</v>
      </c>
      <c r="B16" s="12" t="s">
        <v>369</v>
      </c>
      <c r="C16" s="12" t="s">
        <v>407</v>
      </c>
      <c r="D16" s="19" t="s">
        <v>353</v>
      </c>
      <c r="E16" s="19"/>
      <c r="F16" s="19" t="s">
        <v>408</v>
      </c>
      <c r="G16" s="19" t="s">
        <v>385</v>
      </c>
      <c r="H16" s="19" t="s">
        <v>356</v>
      </c>
      <c r="I16" s="19"/>
      <c r="J16" s="19"/>
      <c r="K16" s="19"/>
      <c r="L16" s="19"/>
      <c r="M16" s="19"/>
      <c r="N16" s="19"/>
      <c r="O16" s="19"/>
    </row>
    <row r="17" spans="1:15" ht="24" customHeight="1">
      <c r="A17" s="13" t="s">
        <v>372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SheetLayoutView="100" workbookViewId="0" topLeftCell="A1">
      <selection activeCell="Q33" sqref="Q33"/>
    </sheetView>
  </sheetViews>
  <sheetFormatPr defaultColWidth="9.33203125" defaultRowHeight="11.25"/>
  <cols>
    <col min="1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409</v>
      </c>
      <c r="F4" s="8"/>
      <c r="G4" s="8"/>
      <c r="H4" s="8"/>
      <c r="I4" s="8"/>
      <c r="J4" s="14" t="s">
        <v>322</v>
      </c>
      <c r="K4" s="14"/>
      <c r="L4" s="8" t="s">
        <v>387</v>
      </c>
      <c r="M4" s="8"/>
      <c r="N4" s="8"/>
      <c r="O4" s="8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388</v>
      </c>
      <c r="F5" s="8"/>
      <c r="G5" s="8"/>
      <c r="H5" s="8"/>
      <c r="I5" s="8"/>
      <c r="J5" s="14" t="s">
        <v>328</v>
      </c>
      <c r="K5" s="14"/>
      <c r="L5" s="15" t="s">
        <v>410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390</v>
      </c>
      <c r="F6" s="8"/>
      <c r="G6" s="8"/>
      <c r="H6" s="8"/>
      <c r="I6" s="8"/>
      <c r="J6" s="14" t="s">
        <v>333</v>
      </c>
      <c r="K6" s="14" t="s">
        <v>334</v>
      </c>
      <c r="L6" s="16" t="s">
        <v>411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403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1" customFormat="1" ht="12" customHeight="1">
      <c r="A12" s="19" t="s">
        <v>350</v>
      </c>
      <c r="B12" s="12" t="s">
        <v>379</v>
      </c>
      <c r="C12" s="12" t="s">
        <v>412</v>
      </c>
      <c r="D12" s="19" t="s">
        <v>310</v>
      </c>
      <c r="E12" s="19"/>
      <c r="F12" s="19" t="s">
        <v>366</v>
      </c>
      <c r="G12" s="19" t="s">
        <v>303</v>
      </c>
      <c r="H12" s="19" t="s">
        <v>356</v>
      </c>
      <c r="I12" s="19"/>
      <c r="J12" s="19"/>
      <c r="K12" s="19"/>
      <c r="L12" s="19"/>
      <c r="M12" s="19"/>
      <c r="N12" s="19"/>
      <c r="O12" s="19"/>
    </row>
    <row r="13" spans="1:15" s="1" customFormat="1" ht="12" customHeight="1">
      <c r="A13" s="19" t="s">
        <v>350</v>
      </c>
      <c r="B13" s="12" t="s">
        <v>379</v>
      </c>
      <c r="C13" s="12" t="s">
        <v>413</v>
      </c>
      <c r="D13" s="19" t="s">
        <v>310</v>
      </c>
      <c r="E13" s="19"/>
      <c r="F13" s="19" t="s">
        <v>378</v>
      </c>
      <c r="G13" s="19" t="s">
        <v>303</v>
      </c>
      <c r="H13" s="19" t="s">
        <v>356</v>
      </c>
      <c r="I13" s="19"/>
      <c r="J13" s="19"/>
      <c r="K13" s="19"/>
      <c r="L13" s="19"/>
      <c r="M13" s="19"/>
      <c r="N13" s="19"/>
      <c r="O13" s="19"/>
    </row>
    <row r="14" spans="1:15" s="1" customFormat="1" ht="12" customHeight="1">
      <c r="A14" s="19" t="s">
        <v>360</v>
      </c>
      <c r="B14" s="12" t="s">
        <v>361</v>
      </c>
      <c r="C14" s="12" t="s">
        <v>414</v>
      </c>
      <c r="D14" s="19" t="s">
        <v>310</v>
      </c>
      <c r="E14" s="19"/>
      <c r="F14" s="19" t="s">
        <v>382</v>
      </c>
      <c r="G14" s="19" t="s">
        <v>303</v>
      </c>
      <c r="H14" s="19" t="s">
        <v>356</v>
      </c>
      <c r="I14" s="19"/>
      <c r="J14" s="19"/>
      <c r="K14" s="19"/>
      <c r="L14" s="19"/>
      <c r="M14" s="19"/>
      <c r="N14" s="19"/>
      <c r="O14" s="19"/>
    </row>
    <row r="15" spans="1:15" s="1" customFormat="1" ht="12" customHeight="1">
      <c r="A15" s="19" t="s">
        <v>363</v>
      </c>
      <c r="B15" s="12" t="s">
        <v>364</v>
      </c>
      <c r="C15" s="12" t="s">
        <v>397</v>
      </c>
      <c r="D15" s="19" t="s">
        <v>310</v>
      </c>
      <c r="E15" s="19"/>
      <c r="F15" s="19" t="s">
        <v>382</v>
      </c>
      <c r="G15" s="19" t="s">
        <v>303</v>
      </c>
      <c r="H15" s="19" t="s">
        <v>367</v>
      </c>
      <c r="I15" s="19"/>
      <c r="J15" s="19"/>
      <c r="K15" s="19"/>
      <c r="L15" s="19"/>
      <c r="M15" s="19"/>
      <c r="N15" s="19"/>
      <c r="O15" s="19"/>
    </row>
    <row r="16" spans="1:15" s="1" customFormat="1" ht="12" customHeight="1">
      <c r="A16" s="19" t="s">
        <v>368</v>
      </c>
      <c r="B16" s="12" t="s">
        <v>369</v>
      </c>
      <c r="C16" s="12" t="s">
        <v>415</v>
      </c>
      <c r="D16" s="19" t="s">
        <v>353</v>
      </c>
      <c r="E16" s="19"/>
      <c r="F16" s="19" t="s">
        <v>416</v>
      </c>
      <c r="G16" s="19" t="s">
        <v>385</v>
      </c>
      <c r="H16" s="19" t="s">
        <v>356</v>
      </c>
      <c r="I16" s="19"/>
      <c r="J16" s="19"/>
      <c r="K16" s="19"/>
      <c r="L16" s="19"/>
      <c r="M16" s="19"/>
      <c r="N16" s="19"/>
      <c r="O16" s="19"/>
    </row>
    <row r="17" spans="1:15" ht="24" customHeight="1">
      <c r="A17" s="13" t="s">
        <v>372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SheetLayoutView="100" workbookViewId="0" topLeftCell="A1">
      <selection activeCell="R30" sqref="R30"/>
    </sheetView>
  </sheetViews>
  <sheetFormatPr defaultColWidth="9.33203125" defaultRowHeight="11.25"/>
  <cols>
    <col min="1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417</v>
      </c>
      <c r="F4" s="8"/>
      <c r="G4" s="8"/>
      <c r="H4" s="8"/>
      <c r="I4" s="8"/>
      <c r="J4" s="14" t="s">
        <v>322</v>
      </c>
      <c r="K4" s="14"/>
      <c r="L4" s="8" t="s">
        <v>418</v>
      </c>
      <c r="M4" s="8"/>
      <c r="N4" s="8"/>
      <c r="O4" s="8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419</v>
      </c>
      <c r="F5" s="8"/>
      <c r="G5" s="8"/>
      <c r="H5" s="8"/>
      <c r="I5" s="8"/>
      <c r="J5" s="14" t="s">
        <v>328</v>
      </c>
      <c r="K5" s="14"/>
      <c r="L5" s="15" t="s">
        <v>420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421</v>
      </c>
      <c r="F6" s="8"/>
      <c r="G6" s="8"/>
      <c r="H6" s="8"/>
      <c r="I6" s="8"/>
      <c r="J6" s="14" t="s">
        <v>333</v>
      </c>
      <c r="K6" s="14" t="s">
        <v>334</v>
      </c>
      <c r="L6" s="16" t="s">
        <v>422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423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1" customFormat="1" ht="12" customHeight="1">
      <c r="A12" s="19" t="s">
        <v>350</v>
      </c>
      <c r="B12" s="12" t="s">
        <v>351</v>
      </c>
      <c r="C12" s="12" t="s">
        <v>424</v>
      </c>
      <c r="D12" s="19" t="s">
        <v>353</v>
      </c>
      <c r="E12" s="19"/>
      <c r="F12" s="19" t="s">
        <v>425</v>
      </c>
      <c r="G12" s="19" t="s">
        <v>426</v>
      </c>
      <c r="H12" s="19" t="s">
        <v>427</v>
      </c>
      <c r="I12" s="19"/>
      <c r="J12" s="19"/>
      <c r="K12" s="19"/>
      <c r="L12" s="19"/>
      <c r="M12" s="19"/>
      <c r="N12" s="19"/>
      <c r="O12" s="19"/>
    </row>
    <row r="13" spans="1:15" s="1" customFormat="1" ht="12" customHeight="1">
      <c r="A13" s="19" t="s">
        <v>350</v>
      </c>
      <c r="B13" s="12" t="s">
        <v>351</v>
      </c>
      <c r="C13" s="12" t="s">
        <v>428</v>
      </c>
      <c r="D13" s="19" t="s">
        <v>304</v>
      </c>
      <c r="E13" s="19"/>
      <c r="F13" s="19" t="s">
        <v>429</v>
      </c>
      <c r="G13" s="19" t="s">
        <v>430</v>
      </c>
      <c r="H13" s="19" t="s">
        <v>399</v>
      </c>
      <c r="I13" s="19"/>
      <c r="J13" s="19"/>
      <c r="K13" s="19"/>
      <c r="L13" s="19"/>
      <c r="M13" s="19"/>
      <c r="N13" s="19"/>
      <c r="O13" s="19"/>
    </row>
    <row r="14" spans="1:15" s="1" customFormat="1" ht="12" customHeight="1">
      <c r="A14" s="19" t="s">
        <v>360</v>
      </c>
      <c r="B14" s="12" t="s">
        <v>431</v>
      </c>
      <c r="C14" s="12" t="s">
        <v>432</v>
      </c>
      <c r="D14" s="19" t="s">
        <v>353</v>
      </c>
      <c r="E14" s="19"/>
      <c r="F14" s="19" t="s">
        <v>433</v>
      </c>
      <c r="G14" s="19" t="s">
        <v>434</v>
      </c>
      <c r="H14" s="19" t="s">
        <v>356</v>
      </c>
      <c r="I14" s="19"/>
      <c r="J14" s="19"/>
      <c r="K14" s="19"/>
      <c r="L14" s="19"/>
      <c r="M14" s="19"/>
      <c r="N14" s="19"/>
      <c r="O14" s="19"/>
    </row>
    <row r="15" spans="1:15" s="1" customFormat="1" ht="12" customHeight="1">
      <c r="A15" s="19" t="s">
        <v>363</v>
      </c>
      <c r="B15" s="12" t="s">
        <v>363</v>
      </c>
      <c r="C15" s="12" t="s">
        <v>435</v>
      </c>
      <c r="D15" s="19" t="s">
        <v>310</v>
      </c>
      <c r="E15" s="19"/>
      <c r="F15" s="19" t="s">
        <v>366</v>
      </c>
      <c r="G15" s="19" t="s">
        <v>303</v>
      </c>
      <c r="H15" s="19" t="s">
        <v>436</v>
      </c>
      <c r="I15" s="19"/>
      <c r="J15" s="19"/>
      <c r="K15" s="19"/>
      <c r="L15" s="19"/>
      <c r="M15" s="19"/>
      <c r="N15" s="19"/>
      <c r="O15" s="19"/>
    </row>
    <row r="16" spans="1:15" s="1" customFormat="1" ht="12" customHeight="1">
      <c r="A16" s="19" t="s">
        <v>368</v>
      </c>
      <c r="B16" s="12" t="s">
        <v>369</v>
      </c>
      <c r="C16" s="12" t="s">
        <v>437</v>
      </c>
      <c r="D16" s="19" t="s">
        <v>353</v>
      </c>
      <c r="E16" s="19"/>
      <c r="F16" s="19" t="s">
        <v>438</v>
      </c>
      <c r="G16" s="19" t="s">
        <v>385</v>
      </c>
      <c r="H16" s="19" t="s">
        <v>367</v>
      </c>
      <c r="I16" s="19"/>
      <c r="J16" s="19"/>
      <c r="K16" s="19"/>
      <c r="L16" s="19"/>
      <c r="M16" s="19"/>
      <c r="N16" s="19"/>
      <c r="O16" s="19"/>
    </row>
    <row r="17" spans="1:15" ht="24" customHeight="1">
      <c r="A17" s="13" t="s">
        <v>372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SheetLayoutView="100" workbookViewId="0" topLeftCell="A1">
      <selection activeCell="E4" sqref="E4:I4"/>
    </sheetView>
  </sheetViews>
  <sheetFormatPr defaultColWidth="9.33203125" defaultRowHeight="11.25"/>
  <cols>
    <col min="1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439</v>
      </c>
      <c r="F4" s="8"/>
      <c r="G4" s="8"/>
      <c r="H4" s="8"/>
      <c r="I4" s="8"/>
      <c r="J4" s="14" t="s">
        <v>322</v>
      </c>
      <c r="K4" s="14"/>
      <c r="L4" s="8" t="s">
        <v>440</v>
      </c>
      <c r="M4" s="8"/>
      <c r="N4" s="8"/>
      <c r="O4" s="8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327</v>
      </c>
      <c r="F5" s="8"/>
      <c r="G5" s="8"/>
      <c r="H5" s="8"/>
      <c r="I5" s="8"/>
      <c r="J5" s="14" t="s">
        <v>328</v>
      </c>
      <c r="K5" s="14"/>
      <c r="L5" s="15" t="s">
        <v>441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332</v>
      </c>
      <c r="F6" s="8"/>
      <c r="G6" s="8"/>
      <c r="H6" s="8"/>
      <c r="I6" s="8"/>
      <c r="J6" s="14" t="s">
        <v>333</v>
      </c>
      <c r="K6" s="14" t="s">
        <v>334</v>
      </c>
      <c r="L6" s="16" t="s">
        <v>442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443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1" customFormat="1" ht="12" customHeight="1">
      <c r="A12" s="19" t="s">
        <v>350</v>
      </c>
      <c r="B12" s="12" t="s">
        <v>351</v>
      </c>
      <c r="C12" s="12" t="s">
        <v>444</v>
      </c>
      <c r="D12" s="19" t="s">
        <v>310</v>
      </c>
      <c r="E12" s="19"/>
      <c r="F12" s="19" t="s">
        <v>445</v>
      </c>
      <c r="G12" s="19" t="s">
        <v>446</v>
      </c>
      <c r="H12" s="19" t="s">
        <v>356</v>
      </c>
      <c r="I12" s="19"/>
      <c r="J12" s="19"/>
      <c r="K12" s="19"/>
      <c r="L12" s="19"/>
      <c r="M12" s="19"/>
      <c r="N12" s="19"/>
      <c r="O12" s="19"/>
    </row>
    <row r="13" spans="1:15" s="1" customFormat="1" ht="12" customHeight="1">
      <c r="A13" s="19" t="s">
        <v>350</v>
      </c>
      <c r="B13" s="12" t="s">
        <v>351</v>
      </c>
      <c r="C13" s="12" t="s">
        <v>447</v>
      </c>
      <c r="D13" s="19" t="s">
        <v>310</v>
      </c>
      <c r="E13" s="19"/>
      <c r="F13" s="19" t="s">
        <v>359</v>
      </c>
      <c r="G13" s="19" t="s">
        <v>448</v>
      </c>
      <c r="H13" s="19" t="s">
        <v>356</v>
      </c>
      <c r="I13" s="19"/>
      <c r="J13" s="19"/>
      <c r="K13" s="19"/>
      <c r="L13" s="19"/>
      <c r="M13" s="19"/>
      <c r="N13" s="19"/>
      <c r="O13" s="19"/>
    </row>
    <row r="14" spans="1:15" s="1" customFormat="1" ht="12" customHeight="1">
      <c r="A14" s="19" t="s">
        <v>360</v>
      </c>
      <c r="B14" s="12" t="s">
        <v>431</v>
      </c>
      <c r="C14" s="12" t="s">
        <v>449</v>
      </c>
      <c r="D14" s="19" t="s">
        <v>450</v>
      </c>
      <c r="E14" s="19"/>
      <c r="F14" s="19" t="s">
        <v>451</v>
      </c>
      <c r="G14" s="19"/>
      <c r="H14" s="19" t="s">
        <v>356</v>
      </c>
      <c r="I14" s="19" t="s">
        <v>452</v>
      </c>
      <c r="J14" s="19"/>
      <c r="K14" s="19"/>
      <c r="L14" s="19"/>
      <c r="M14" s="19"/>
      <c r="N14" s="19"/>
      <c r="O14" s="19"/>
    </row>
    <row r="15" spans="1:15" s="1" customFormat="1" ht="12" customHeight="1">
      <c r="A15" s="19" t="s">
        <v>363</v>
      </c>
      <c r="B15" s="12" t="s">
        <v>364</v>
      </c>
      <c r="C15" s="12" t="s">
        <v>453</v>
      </c>
      <c r="D15" s="19" t="s">
        <v>310</v>
      </c>
      <c r="E15" s="19"/>
      <c r="F15" s="19" t="s">
        <v>382</v>
      </c>
      <c r="G15" s="19" t="s">
        <v>303</v>
      </c>
      <c r="H15" s="19" t="s">
        <v>367</v>
      </c>
      <c r="I15" s="19"/>
      <c r="J15" s="19"/>
      <c r="K15" s="19"/>
      <c r="L15" s="19"/>
      <c r="M15" s="19"/>
      <c r="N15" s="19"/>
      <c r="O15" s="19"/>
    </row>
    <row r="16" spans="1:15" s="1" customFormat="1" ht="12" customHeight="1">
      <c r="A16" s="19" t="s">
        <v>368</v>
      </c>
      <c r="B16" s="12" t="s">
        <v>369</v>
      </c>
      <c r="C16" s="12" t="s">
        <v>454</v>
      </c>
      <c r="D16" s="19" t="s">
        <v>353</v>
      </c>
      <c r="E16" s="19"/>
      <c r="F16" s="19" t="s">
        <v>455</v>
      </c>
      <c r="G16" s="19" t="s">
        <v>456</v>
      </c>
      <c r="H16" s="19" t="s">
        <v>356</v>
      </c>
      <c r="I16" s="19"/>
      <c r="J16" s="19"/>
      <c r="K16" s="19"/>
      <c r="L16" s="19"/>
      <c r="M16" s="19"/>
      <c r="N16" s="19"/>
      <c r="O16" s="19"/>
    </row>
    <row r="17" spans="1:15" ht="24" customHeight="1">
      <c r="A17" s="13" t="s">
        <v>372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SheetLayoutView="100" workbookViewId="0" topLeftCell="A1">
      <selection activeCell="J10" sqref="J10:K10"/>
    </sheetView>
  </sheetViews>
  <sheetFormatPr defaultColWidth="9.33203125" defaultRowHeight="11.25"/>
  <cols>
    <col min="1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457</v>
      </c>
      <c r="F4" s="8"/>
      <c r="G4" s="8"/>
      <c r="H4" s="8"/>
      <c r="I4" s="8"/>
      <c r="J4" s="14" t="s">
        <v>322</v>
      </c>
      <c r="K4" s="14"/>
      <c r="L4" s="8" t="s">
        <v>458</v>
      </c>
      <c r="M4" s="8"/>
      <c r="N4" s="8"/>
      <c r="O4" s="8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459</v>
      </c>
      <c r="F5" s="8"/>
      <c r="G5" s="8"/>
      <c r="H5" s="8"/>
      <c r="I5" s="8"/>
      <c r="J5" s="14" t="s">
        <v>328</v>
      </c>
      <c r="K5" s="14"/>
      <c r="L5" s="15" t="s">
        <v>460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461</v>
      </c>
      <c r="F6" s="8"/>
      <c r="G6" s="8"/>
      <c r="H6" s="8"/>
      <c r="I6" s="8"/>
      <c r="J6" s="14" t="s">
        <v>333</v>
      </c>
      <c r="K6" s="14" t="s">
        <v>334</v>
      </c>
      <c r="L6" s="16" t="s">
        <v>462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463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1" customFormat="1" ht="12" customHeight="1">
      <c r="A12" s="19" t="s">
        <v>350</v>
      </c>
      <c r="B12" s="12" t="s">
        <v>351</v>
      </c>
      <c r="C12" s="12" t="s">
        <v>464</v>
      </c>
      <c r="D12" s="19" t="s">
        <v>310</v>
      </c>
      <c r="E12" s="19"/>
      <c r="F12" s="19" t="s">
        <v>438</v>
      </c>
      <c r="G12" s="19" t="s">
        <v>465</v>
      </c>
      <c r="H12" s="19" t="s">
        <v>356</v>
      </c>
      <c r="I12" s="19"/>
      <c r="J12" s="19"/>
      <c r="K12" s="19"/>
      <c r="L12" s="19"/>
      <c r="M12" s="19"/>
      <c r="N12" s="19"/>
      <c r="O12" s="19"/>
    </row>
    <row r="13" spans="1:15" s="1" customFormat="1" ht="12" customHeight="1">
      <c r="A13" s="19" t="s">
        <v>350</v>
      </c>
      <c r="B13" s="12" t="s">
        <v>351</v>
      </c>
      <c r="C13" s="12" t="s">
        <v>466</v>
      </c>
      <c r="D13" s="19" t="s">
        <v>310</v>
      </c>
      <c r="E13" s="19"/>
      <c r="F13" s="19" t="s">
        <v>467</v>
      </c>
      <c r="G13" s="19" t="s">
        <v>468</v>
      </c>
      <c r="H13" s="19" t="s">
        <v>356</v>
      </c>
      <c r="I13" s="19"/>
      <c r="J13" s="19"/>
      <c r="K13" s="19"/>
      <c r="L13" s="19"/>
      <c r="M13" s="19"/>
      <c r="N13" s="19"/>
      <c r="O13" s="19"/>
    </row>
    <row r="14" spans="1:15" s="1" customFormat="1" ht="12" customHeight="1">
      <c r="A14" s="19" t="s">
        <v>360</v>
      </c>
      <c r="B14" s="12" t="s">
        <v>361</v>
      </c>
      <c r="C14" s="12" t="s">
        <v>362</v>
      </c>
      <c r="D14" s="19" t="s">
        <v>310</v>
      </c>
      <c r="E14" s="19"/>
      <c r="F14" s="19" t="s">
        <v>469</v>
      </c>
      <c r="G14" s="19" t="s">
        <v>303</v>
      </c>
      <c r="H14" s="19" t="s">
        <v>356</v>
      </c>
      <c r="I14" s="19"/>
      <c r="J14" s="19"/>
      <c r="K14" s="19"/>
      <c r="L14" s="19"/>
      <c r="M14" s="19"/>
      <c r="N14" s="19"/>
      <c r="O14" s="19"/>
    </row>
    <row r="15" spans="1:15" s="1" customFormat="1" ht="12" customHeight="1">
      <c r="A15" s="19" t="s">
        <v>363</v>
      </c>
      <c r="B15" s="12" t="s">
        <v>364</v>
      </c>
      <c r="C15" s="12" t="s">
        <v>365</v>
      </c>
      <c r="D15" s="19" t="s">
        <v>310</v>
      </c>
      <c r="E15" s="19"/>
      <c r="F15" s="19" t="s">
        <v>366</v>
      </c>
      <c r="G15" s="19" t="s">
        <v>303</v>
      </c>
      <c r="H15" s="19" t="s">
        <v>367</v>
      </c>
      <c r="I15" s="19"/>
      <c r="J15" s="19"/>
      <c r="K15" s="19"/>
      <c r="L15" s="19"/>
      <c r="M15" s="19"/>
      <c r="N15" s="19"/>
      <c r="O15" s="19"/>
    </row>
    <row r="16" spans="1:15" s="1" customFormat="1" ht="12" customHeight="1">
      <c r="A16" s="19" t="s">
        <v>368</v>
      </c>
      <c r="B16" s="12" t="s">
        <v>369</v>
      </c>
      <c r="C16" s="12" t="s">
        <v>470</v>
      </c>
      <c r="D16" s="19" t="s">
        <v>353</v>
      </c>
      <c r="E16" s="19"/>
      <c r="F16" s="19" t="s">
        <v>471</v>
      </c>
      <c r="G16" s="19" t="s">
        <v>385</v>
      </c>
      <c r="H16" s="19" t="s">
        <v>356</v>
      </c>
      <c r="I16" s="19"/>
      <c r="J16" s="19"/>
      <c r="K16" s="19"/>
      <c r="L16" s="19"/>
      <c r="M16" s="19"/>
      <c r="N16" s="19"/>
      <c r="O16" s="19"/>
    </row>
    <row r="17" spans="1:15" ht="24" customHeight="1">
      <c r="A17" s="13" t="s">
        <v>372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view="pageBreakPreview" zoomScaleSheetLayoutView="100" workbookViewId="0" topLeftCell="A1">
      <selection activeCell="J7" sqref="J7:K7"/>
    </sheetView>
  </sheetViews>
  <sheetFormatPr defaultColWidth="9.33203125" defaultRowHeight="11.25"/>
  <cols>
    <col min="1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472</v>
      </c>
      <c r="F4" s="8"/>
      <c r="G4" s="8"/>
      <c r="H4" s="8"/>
      <c r="I4" s="8"/>
      <c r="J4" s="14" t="s">
        <v>322</v>
      </c>
      <c r="K4" s="14"/>
      <c r="L4" s="17" t="s">
        <v>458</v>
      </c>
      <c r="M4" s="17"/>
      <c r="N4" s="17"/>
      <c r="O4" s="17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459</v>
      </c>
      <c r="F5" s="8"/>
      <c r="G5" s="8"/>
      <c r="H5" s="8"/>
      <c r="I5" s="8"/>
      <c r="J5" s="14" t="s">
        <v>328</v>
      </c>
      <c r="K5" s="14"/>
      <c r="L5" s="15">
        <v>720000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461</v>
      </c>
      <c r="F6" s="8"/>
      <c r="G6" s="8"/>
      <c r="H6" s="8"/>
      <c r="I6" s="8"/>
      <c r="J6" s="14" t="s">
        <v>333</v>
      </c>
      <c r="K6" s="14" t="s">
        <v>334</v>
      </c>
      <c r="L6" s="16">
        <v>720000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473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2" customFormat="1" ht="12" customHeight="1">
      <c r="A12" s="12" t="s">
        <v>350</v>
      </c>
      <c r="B12" s="12" t="s">
        <v>357</v>
      </c>
      <c r="C12" s="12" t="s">
        <v>474</v>
      </c>
      <c r="D12" s="12" t="s">
        <v>353</v>
      </c>
      <c r="E12" s="12"/>
      <c r="F12" s="12">
        <v>100</v>
      </c>
      <c r="G12" s="12" t="s">
        <v>303</v>
      </c>
      <c r="H12" s="12" t="s">
        <v>356</v>
      </c>
      <c r="I12" s="12">
        <v>60</v>
      </c>
      <c r="J12" s="12"/>
      <c r="K12" s="12"/>
      <c r="L12" s="12"/>
      <c r="M12" s="12"/>
      <c r="N12" s="12"/>
      <c r="O12" s="12"/>
    </row>
    <row r="13" spans="1:15" s="2" customFormat="1" ht="12" customHeight="1">
      <c r="A13" s="12" t="s">
        <v>368</v>
      </c>
      <c r="B13" s="12" t="s">
        <v>369</v>
      </c>
      <c r="C13" s="12" t="s">
        <v>475</v>
      </c>
      <c r="D13" s="12" t="s">
        <v>476</v>
      </c>
      <c r="E13" s="12"/>
      <c r="F13" s="12">
        <v>72</v>
      </c>
      <c r="G13" s="12" t="s">
        <v>385</v>
      </c>
      <c r="H13" s="12" t="s">
        <v>356</v>
      </c>
      <c r="I13" s="12">
        <v>20</v>
      </c>
      <c r="J13" s="12"/>
      <c r="K13" s="12"/>
      <c r="L13" s="12"/>
      <c r="M13" s="12"/>
      <c r="N13" s="12"/>
      <c r="O13" s="12"/>
    </row>
    <row r="14" spans="1:15" s="2" customFormat="1" ht="12" customHeight="1">
      <c r="A14" s="12" t="s">
        <v>363</v>
      </c>
      <c r="B14" s="12" t="s">
        <v>364</v>
      </c>
      <c r="C14" s="12" t="s">
        <v>365</v>
      </c>
      <c r="D14" s="12" t="s">
        <v>310</v>
      </c>
      <c r="E14" s="12"/>
      <c r="F14" s="12" t="s">
        <v>366</v>
      </c>
      <c r="G14" s="12" t="s">
        <v>303</v>
      </c>
      <c r="H14" s="12" t="s">
        <v>367</v>
      </c>
      <c r="I14" s="12">
        <v>10</v>
      </c>
      <c r="J14" s="12"/>
      <c r="K14" s="12"/>
      <c r="L14" s="12"/>
      <c r="M14" s="12"/>
      <c r="N14" s="12"/>
      <c r="O14" s="12"/>
    </row>
    <row r="15" spans="1:15" ht="24" customHeight="1">
      <c r="A15" s="13" t="s">
        <v>372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5:O16"/>
  </mergeCells>
  <printOptions/>
  <pageMargins left="0.75" right="0.75" top="1" bottom="1" header="0.5" footer="0.5"/>
  <pageSetup fitToHeight="1" fitToWidth="1" orientation="landscape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view="pageBreakPreview" zoomScaleSheetLayoutView="100" workbookViewId="0" topLeftCell="A1">
      <selection activeCell="E30" sqref="E30"/>
    </sheetView>
  </sheetViews>
  <sheetFormatPr defaultColWidth="9.33203125" defaultRowHeight="11.25"/>
  <cols>
    <col min="1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477</v>
      </c>
      <c r="F4" s="8"/>
      <c r="G4" s="8"/>
      <c r="H4" s="8"/>
      <c r="I4" s="8"/>
      <c r="J4" s="14" t="s">
        <v>322</v>
      </c>
      <c r="K4" s="14"/>
      <c r="L4" s="17" t="s">
        <v>458</v>
      </c>
      <c r="M4" s="17"/>
      <c r="N4" s="17"/>
      <c r="O4" s="17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459</v>
      </c>
      <c r="F5" s="8"/>
      <c r="G5" s="8"/>
      <c r="H5" s="8"/>
      <c r="I5" s="8"/>
      <c r="J5" s="14" t="s">
        <v>328</v>
      </c>
      <c r="K5" s="14"/>
      <c r="L5" s="15">
        <v>300000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461</v>
      </c>
      <c r="F6" s="8"/>
      <c r="G6" s="8"/>
      <c r="H6" s="8"/>
      <c r="I6" s="8"/>
      <c r="J6" s="14" t="s">
        <v>333</v>
      </c>
      <c r="K6" s="14" t="s">
        <v>334</v>
      </c>
      <c r="L6" s="16">
        <v>300000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478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2" customFormat="1" ht="12" customHeight="1">
      <c r="A12" s="12" t="s">
        <v>350</v>
      </c>
      <c r="B12" s="12" t="s">
        <v>351</v>
      </c>
      <c r="C12" s="12" t="s">
        <v>479</v>
      </c>
      <c r="D12" s="12" t="s">
        <v>476</v>
      </c>
      <c r="E12" s="12"/>
      <c r="F12" s="12">
        <v>15</v>
      </c>
      <c r="G12" s="12" t="s">
        <v>355</v>
      </c>
      <c r="H12" s="12">
        <v>30</v>
      </c>
      <c r="I12" s="12"/>
      <c r="J12" s="12"/>
      <c r="K12" s="12"/>
      <c r="L12" s="12"/>
      <c r="M12" s="12"/>
      <c r="N12" s="12"/>
      <c r="O12" s="12"/>
    </row>
    <row r="13" spans="1:15" s="2" customFormat="1" ht="12" customHeight="1">
      <c r="A13" s="12" t="s">
        <v>350</v>
      </c>
      <c r="B13" s="12" t="s">
        <v>357</v>
      </c>
      <c r="C13" s="12" t="s">
        <v>480</v>
      </c>
      <c r="D13" s="12" t="s">
        <v>476</v>
      </c>
      <c r="E13" s="12"/>
      <c r="F13" s="12">
        <v>100</v>
      </c>
      <c r="G13" s="12" t="s">
        <v>303</v>
      </c>
      <c r="H13" s="12">
        <v>30</v>
      </c>
      <c r="I13" s="12"/>
      <c r="J13" s="12"/>
      <c r="K13" s="12"/>
      <c r="L13" s="12"/>
      <c r="M13" s="12"/>
      <c r="N13" s="12"/>
      <c r="O13" s="12"/>
    </row>
    <row r="14" spans="1:15" s="2" customFormat="1" ht="12" customHeight="1">
      <c r="A14" s="12" t="s">
        <v>368</v>
      </c>
      <c r="B14" s="12" t="s">
        <v>369</v>
      </c>
      <c r="C14" s="12" t="s">
        <v>481</v>
      </c>
      <c r="D14" s="12" t="s">
        <v>476</v>
      </c>
      <c r="E14" s="12"/>
      <c r="F14" s="12">
        <v>2</v>
      </c>
      <c r="G14" s="12" t="s">
        <v>482</v>
      </c>
      <c r="H14" s="18">
        <v>20</v>
      </c>
      <c r="I14" s="12"/>
      <c r="J14" s="12"/>
      <c r="K14" s="12"/>
      <c r="L14" s="12"/>
      <c r="M14" s="12"/>
      <c r="N14" s="12"/>
      <c r="O14" s="12"/>
    </row>
    <row r="15" spans="1:15" s="2" customFormat="1" ht="12" customHeight="1">
      <c r="A15" s="12" t="s">
        <v>363</v>
      </c>
      <c r="B15" s="12" t="s">
        <v>364</v>
      </c>
      <c r="C15" s="12" t="s">
        <v>365</v>
      </c>
      <c r="D15" s="12" t="s">
        <v>310</v>
      </c>
      <c r="E15" s="12"/>
      <c r="F15" s="12" t="s">
        <v>366</v>
      </c>
      <c r="G15" s="12" t="s">
        <v>303</v>
      </c>
      <c r="H15" s="18">
        <v>10</v>
      </c>
      <c r="I15" s="12"/>
      <c r="J15" s="12"/>
      <c r="K15" s="12"/>
      <c r="L15" s="12"/>
      <c r="M15" s="12"/>
      <c r="N15" s="12"/>
      <c r="O15" s="12"/>
    </row>
    <row r="16" spans="1:15" ht="24" customHeight="1">
      <c r="A16" s="13" t="s">
        <v>372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6:O17"/>
  </mergeCells>
  <printOptions/>
  <pageMargins left="0.75" right="0.75" top="1" bottom="1" header="0.5" footer="0.5"/>
  <pageSetup fitToHeight="1" fitToWidth="1" orientation="landscape" paperSize="9" scale="8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view="pageBreakPreview" zoomScaleSheetLayoutView="100" workbookViewId="0" topLeftCell="A1">
      <selection activeCell="C21" sqref="C21"/>
    </sheetView>
  </sheetViews>
  <sheetFormatPr defaultColWidth="9.33203125" defaultRowHeight="11.25"/>
  <cols>
    <col min="1" max="1" width="18" style="3" customWidth="1"/>
    <col min="2" max="2" width="22.5" style="3" customWidth="1"/>
    <col min="3" max="3" width="28.5" style="3" customWidth="1"/>
    <col min="4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483</v>
      </c>
      <c r="F4" s="8"/>
      <c r="G4" s="8"/>
      <c r="H4" s="8"/>
      <c r="I4" s="8"/>
      <c r="J4" s="14" t="s">
        <v>322</v>
      </c>
      <c r="K4" s="14"/>
      <c r="L4" s="17" t="s">
        <v>374</v>
      </c>
      <c r="M4" s="17"/>
      <c r="N4" s="17"/>
      <c r="O4" s="17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327</v>
      </c>
      <c r="F5" s="8"/>
      <c r="G5" s="8"/>
      <c r="H5" s="8"/>
      <c r="I5" s="8"/>
      <c r="J5" s="14" t="s">
        <v>328</v>
      </c>
      <c r="K5" s="14"/>
      <c r="L5" s="15">
        <v>1000000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332</v>
      </c>
      <c r="F6" s="8"/>
      <c r="G6" s="8"/>
      <c r="H6" s="8"/>
      <c r="I6" s="8"/>
      <c r="J6" s="14" t="s">
        <v>333</v>
      </c>
      <c r="K6" s="14" t="s">
        <v>334</v>
      </c>
      <c r="L6" s="16">
        <v>1000000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484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2" customFormat="1" ht="12" customHeight="1">
      <c r="A12" s="12" t="s">
        <v>350</v>
      </c>
      <c r="B12" s="12" t="s">
        <v>357</v>
      </c>
      <c r="C12" s="12" t="s">
        <v>480</v>
      </c>
      <c r="D12" s="12" t="s">
        <v>476</v>
      </c>
      <c r="E12" s="12"/>
      <c r="F12" s="12">
        <v>100</v>
      </c>
      <c r="G12" s="12" t="s">
        <v>303</v>
      </c>
      <c r="H12" s="12">
        <v>60</v>
      </c>
      <c r="I12" s="12"/>
      <c r="J12" s="12"/>
      <c r="K12" s="12"/>
      <c r="L12" s="12"/>
      <c r="M12" s="12"/>
      <c r="N12" s="12"/>
      <c r="O12" s="12"/>
    </row>
    <row r="13" spans="1:15" s="2" customFormat="1" ht="12" customHeight="1">
      <c r="A13" s="12" t="s">
        <v>368</v>
      </c>
      <c r="B13" s="12" t="s">
        <v>369</v>
      </c>
      <c r="C13" s="12" t="s">
        <v>485</v>
      </c>
      <c r="D13" s="12" t="s">
        <v>476</v>
      </c>
      <c r="E13" s="12"/>
      <c r="F13" s="12">
        <v>100</v>
      </c>
      <c r="G13" s="12" t="s">
        <v>385</v>
      </c>
      <c r="H13" s="12">
        <v>20</v>
      </c>
      <c r="I13" s="12"/>
      <c r="J13" s="12"/>
      <c r="K13" s="12"/>
      <c r="L13" s="12"/>
      <c r="M13" s="12"/>
      <c r="N13" s="12"/>
      <c r="O13" s="12"/>
    </row>
    <row r="14" spans="1:15" s="2" customFormat="1" ht="12" customHeight="1">
      <c r="A14" s="12" t="s">
        <v>363</v>
      </c>
      <c r="B14" s="12" t="s">
        <v>364</v>
      </c>
      <c r="C14" s="12" t="s">
        <v>365</v>
      </c>
      <c r="D14" s="12" t="s">
        <v>310</v>
      </c>
      <c r="E14" s="12"/>
      <c r="F14" s="12">
        <v>90</v>
      </c>
      <c r="G14" s="12" t="s">
        <v>303</v>
      </c>
      <c r="H14" s="12">
        <v>10</v>
      </c>
      <c r="I14" s="12"/>
      <c r="J14" s="12"/>
      <c r="K14" s="12"/>
      <c r="L14" s="12"/>
      <c r="M14" s="12"/>
      <c r="N14" s="12"/>
      <c r="O14" s="12"/>
    </row>
    <row r="15" spans="1:15" ht="24" customHeight="1">
      <c r="A15" s="13" t="s">
        <v>372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5:O16"/>
  </mergeCells>
  <printOptions/>
  <pageMargins left="0.75" right="0.75" top="1" bottom="1" header="0.5" footer="0.5"/>
  <pageSetup fitToHeight="1" fitToWidth="1" orientation="landscape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view="pageBreakPreview" zoomScaleSheetLayoutView="100" workbookViewId="0" topLeftCell="A1">
      <selection activeCell="H31" sqref="H31"/>
    </sheetView>
  </sheetViews>
  <sheetFormatPr defaultColWidth="9.33203125" defaultRowHeight="11.25"/>
  <cols>
    <col min="1" max="1" width="18" style="3" customWidth="1"/>
    <col min="2" max="2" width="21.66015625" style="3" customWidth="1"/>
    <col min="3" max="3" width="31.5" style="3" customWidth="1"/>
    <col min="4" max="7" width="18" style="3" customWidth="1"/>
    <col min="8" max="16384" width="9.33203125" style="3" customWidth="1"/>
  </cols>
  <sheetData>
    <row r="1" spans="1:2" ht="18">
      <c r="A1" s="4" t="s">
        <v>316</v>
      </c>
      <c r="B1" s="4"/>
    </row>
    <row r="2" spans="1:7" ht="12">
      <c r="A2" s="5"/>
      <c r="B2" s="5"/>
      <c r="C2" s="5"/>
      <c r="D2" s="5"/>
      <c r="E2" s="5"/>
      <c r="F2" s="5"/>
      <c r="G2" s="5"/>
    </row>
    <row r="3" spans="1:15" ht="42" customHeight="1">
      <c r="A3" s="6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4.75" customHeight="1">
      <c r="A4" s="7" t="s">
        <v>318</v>
      </c>
      <c r="B4" s="8" t="s">
        <v>319</v>
      </c>
      <c r="C4" s="8"/>
      <c r="D4" s="7" t="s">
        <v>320</v>
      </c>
      <c r="E4" s="8" t="s">
        <v>486</v>
      </c>
      <c r="F4" s="8"/>
      <c r="G4" s="8"/>
      <c r="H4" s="8"/>
      <c r="I4" s="8"/>
      <c r="J4" s="14" t="s">
        <v>322</v>
      </c>
      <c r="K4" s="14"/>
      <c r="L4" s="8" t="s">
        <v>374</v>
      </c>
      <c r="M4" s="8"/>
      <c r="N4" s="8"/>
      <c r="O4" s="8"/>
    </row>
    <row r="5" spans="1:15" s="1" customFormat="1" ht="24.75" customHeight="1">
      <c r="A5" s="7" t="s">
        <v>324</v>
      </c>
      <c r="B5" s="8" t="s">
        <v>325</v>
      </c>
      <c r="C5" s="8"/>
      <c r="D5" s="7" t="s">
        <v>326</v>
      </c>
      <c r="E5" s="8" t="s">
        <v>327</v>
      </c>
      <c r="F5" s="8"/>
      <c r="G5" s="8"/>
      <c r="H5" s="8"/>
      <c r="I5" s="8"/>
      <c r="J5" s="14" t="s">
        <v>328</v>
      </c>
      <c r="K5" s="14"/>
      <c r="L5" s="15">
        <v>5000000</v>
      </c>
      <c r="M5" s="16"/>
      <c r="N5" s="16"/>
      <c r="O5" s="16"/>
    </row>
    <row r="6" spans="1:15" s="1" customFormat="1" ht="24.75" customHeight="1">
      <c r="A6" s="7" t="s">
        <v>330</v>
      </c>
      <c r="B6" s="8">
        <v>10</v>
      </c>
      <c r="C6" s="8"/>
      <c r="D6" s="7" t="s">
        <v>331</v>
      </c>
      <c r="E6" s="8" t="s">
        <v>332</v>
      </c>
      <c r="F6" s="8"/>
      <c r="G6" s="8"/>
      <c r="H6" s="8"/>
      <c r="I6" s="8"/>
      <c r="J6" s="14" t="s">
        <v>333</v>
      </c>
      <c r="K6" s="14" t="s">
        <v>334</v>
      </c>
      <c r="L6" s="16">
        <v>5000000</v>
      </c>
      <c r="M6" s="16"/>
      <c r="N6" s="16"/>
      <c r="O6" s="16"/>
    </row>
    <row r="7" spans="1:15" s="1" customFormat="1" ht="24.75" customHeight="1">
      <c r="A7" s="9" t="s">
        <v>336</v>
      </c>
      <c r="B7" s="10" t="s">
        <v>487</v>
      </c>
      <c r="C7" s="10"/>
      <c r="D7" s="10"/>
      <c r="E7" s="10"/>
      <c r="F7" s="10"/>
      <c r="G7" s="10"/>
      <c r="H7" s="10"/>
      <c r="I7" s="10"/>
      <c r="J7" s="14" t="s">
        <v>338</v>
      </c>
      <c r="K7" s="14"/>
      <c r="L7" s="16" t="s">
        <v>339</v>
      </c>
      <c r="M7" s="16"/>
      <c r="N7" s="16"/>
      <c r="O7" s="16"/>
    </row>
    <row r="8" spans="1:15" s="1" customFormat="1" ht="24.75" customHeight="1">
      <c r="A8" s="9"/>
      <c r="B8" s="10"/>
      <c r="C8" s="10"/>
      <c r="D8" s="10"/>
      <c r="E8" s="10"/>
      <c r="F8" s="10"/>
      <c r="G8" s="10"/>
      <c r="H8" s="10"/>
      <c r="I8" s="10"/>
      <c r="J8" s="14" t="s">
        <v>340</v>
      </c>
      <c r="K8" s="14"/>
      <c r="L8" s="16" t="s">
        <v>339</v>
      </c>
      <c r="M8" s="16"/>
      <c r="N8" s="16"/>
      <c r="O8" s="16"/>
    </row>
    <row r="9" spans="1:15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4" t="s">
        <v>341</v>
      </c>
      <c r="K9" s="14"/>
      <c r="L9" s="16" t="s">
        <v>339</v>
      </c>
      <c r="M9" s="16"/>
      <c r="N9" s="16"/>
      <c r="O9" s="16"/>
    </row>
    <row r="10" spans="1:15" s="1" customFormat="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4" t="s">
        <v>342</v>
      </c>
      <c r="K10" s="14"/>
      <c r="L10" s="16" t="s">
        <v>339</v>
      </c>
      <c r="M10" s="16"/>
      <c r="N10" s="16"/>
      <c r="O10" s="16"/>
    </row>
    <row r="11" spans="1:15" s="2" customFormat="1" ht="24.75" customHeight="1">
      <c r="A11" s="11" t="s">
        <v>343</v>
      </c>
      <c r="B11" s="11" t="s">
        <v>344</v>
      </c>
      <c r="C11" s="11" t="s">
        <v>345</v>
      </c>
      <c r="D11" s="11" t="s">
        <v>300</v>
      </c>
      <c r="E11" s="11" t="s">
        <v>346</v>
      </c>
      <c r="F11" s="11" t="s">
        <v>301</v>
      </c>
      <c r="G11" s="11" t="s">
        <v>347</v>
      </c>
      <c r="H11" s="11" t="s">
        <v>348</v>
      </c>
      <c r="I11" s="11" t="s">
        <v>349</v>
      </c>
      <c r="J11" s="7"/>
      <c r="K11" s="12"/>
      <c r="L11" s="12"/>
      <c r="M11" s="12"/>
      <c r="N11" s="12"/>
      <c r="O11" s="12"/>
    </row>
    <row r="12" spans="1:15" s="2" customFormat="1" ht="12" customHeight="1">
      <c r="A12" s="12" t="s">
        <v>350</v>
      </c>
      <c r="B12" s="12" t="s">
        <v>357</v>
      </c>
      <c r="C12" s="12" t="s">
        <v>480</v>
      </c>
      <c r="D12" s="12" t="s">
        <v>476</v>
      </c>
      <c r="E12" s="12"/>
      <c r="F12" s="12">
        <v>100</v>
      </c>
      <c r="G12" s="12" t="s">
        <v>303</v>
      </c>
      <c r="H12" s="12">
        <v>60</v>
      </c>
      <c r="I12" s="12"/>
      <c r="J12" s="12"/>
      <c r="K12" s="12"/>
      <c r="L12" s="12"/>
      <c r="M12" s="12"/>
      <c r="N12" s="12"/>
      <c r="O12" s="12"/>
    </row>
    <row r="13" spans="1:15" s="2" customFormat="1" ht="12" customHeight="1">
      <c r="A13" s="12" t="s">
        <v>368</v>
      </c>
      <c r="B13" s="12" t="s">
        <v>369</v>
      </c>
      <c r="C13" s="12" t="s">
        <v>488</v>
      </c>
      <c r="D13" s="12" t="s">
        <v>476</v>
      </c>
      <c r="E13" s="12"/>
      <c r="F13" s="12">
        <v>500</v>
      </c>
      <c r="G13" s="12" t="s">
        <v>385</v>
      </c>
      <c r="H13" s="12">
        <v>20</v>
      </c>
      <c r="I13" s="12"/>
      <c r="J13" s="12"/>
      <c r="K13" s="12"/>
      <c r="L13" s="12"/>
      <c r="M13" s="12"/>
      <c r="N13" s="12"/>
      <c r="O13" s="12"/>
    </row>
    <row r="14" spans="1:15" s="2" customFormat="1" ht="12" customHeight="1">
      <c r="A14" s="12" t="s">
        <v>363</v>
      </c>
      <c r="B14" s="12" t="s">
        <v>364</v>
      </c>
      <c r="C14" s="12" t="s">
        <v>365</v>
      </c>
      <c r="D14" s="12" t="s">
        <v>310</v>
      </c>
      <c r="E14" s="12"/>
      <c r="F14" s="12">
        <v>90</v>
      </c>
      <c r="G14" s="12" t="s">
        <v>303</v>
      </c>
      <c r="H14" s="12">
        <v>10</v>
      </c>
      <c r="I14" s="12"/>
      <c r="J14" s="12"/>
      <c r="K14" s="12"/>
      <c r="L14" s="12"/>
      <c r="M14" s="12"/>
      <c r="N14" s="12"/>
      <c r="O14" s="12"/>
    </row>
    <row r="15" spans="1:15" ht="24" customHeight="1">
      <c r="A15" s="13" t="s">
        <v>372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5:O16"/>
  </mergeCells>
  <printOptions/>
  <pageMargins left="0.75" right="0.75" top="1" bottom="1" header="0.5" footer="0.5"/>
  <pageSetup fitToHeight="1" fitToWidth="1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60" workbookViewId="0" topLeftCell="A1">
      <selection activeCell="F44" sqref="F44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49" t="s">
        <v>0</v>
      </c>
    </row>
    <row r="2" spans="1:10" ht="30" customHeight="1">
      <c r="A2" s="50" t="s">
        <v>1</v>
      </c>
      <c r="B2" s="50"/>
      <c r="C2" s="50"/>
      <c r="D2" s="50"/>
      <c r="E2" s="50"/>
      <c r="F2" s="50"/>
      <c r="G2" s="50"/>
      <c r="H2" s="74"/>
      <c r="I2" s="74"/>
      <c r="J2" s="74"/>
    </row>
    <row r="4" spans="5:7" ht="12">
      <c r="E4" s="218" t="s">
        <v>2</v>
      </c>
      <c r="F4" s="218"/>
      <c r="G4" s="218"/>
    </row>
    <row r="5" spans="1:7" ht="23.25" customHeight="1">
      <c r="A5" s="54" t="s">
        <v>3</v>
      </c>
      <c r="B5" s="55" t="s">
        <v>3</v>
      </c>
      <c r="C5" s="55" t="s">
        <v>4</v>
      </c>
      <c r="D5" s="55"/>
      <c r="E5" s="55"/>
      <c r="F5" s="55"/>
      <c r="G5" s="219"/>
    </row>
    <row r="6" spans="1:7" ht="12" customHeight="1">
      <c r="A6" s="58" t="s">
        <v>5</v>
      </c>
      <c r="B6" s="60" t="s">
        <v>6</v>
      </c>
      <c r="C6" s="60" t="s">
        <v>7</v>
      </c>
      <c r="D6" s="220" t="s">
        <v>8</v>
      </c>
      <c r="E6" s="220"/>
      <c r="F6" s="220"/>
      <c r="G6" s="221"/>
    </row>
    <row r="7" spans="1:7" ht="12.75">
      <c r="A7" s="58" t="s">
        <v>5</v>
      </c>
      <c r="B7" s="60" t="s">
        <v>9</v>
      </c>
      <c r="C7" s="60" t="s">
        <v>7</v>
      </c>
      <c r="D7" s="220" t="s">
        <v>10</v>
      </c>
      <c r="E7" s="60" t="s">
        <v>11</v>
      </c>
      <c r="F7" s="60" t="s">
        <v>12</v>
      </c>
      <c r="G7" s="61" t="s">
        <v>13</v>
      </c>
    </row>
    <row r="8" spans="1:7" ht="12.75">
      <c r="A8" s="105" t="s">
        <v>14</v>
      </c>
      <c r="B8" s="102">
        <f>SUM(B9:B11)</f>
        <v>1782.9238759999998</v>
      </c>
      <c r="C8" s="222" t="s">
        <v>15</v>
      </c>
      <c r="D8" s="223"/>
      <c r="E8" s="224"/>
      <c r="F8" s="224"/>
      <c r="G8" s="225"/>
    </row>
    <row r="9" spans="1:7" ht="13.5" customHeight="1">
      <c r="A9" s="105" t="s">
        <v>16</v>
      </c>
      <c r="B9" s="102">
        <f>680.923876+400+702</f>
        <v>1782.9238759999998</v>
      </c>
      <c r="C9" s="103" t="s">
        <v>17</v>
      </c>
      <c r="D9" s="102">
        <f aca="true" t="shared" si="0" ref="D9:D32">SUM(E9:G9)</f>
        <v>2.175792</v>
      </c>
      <c r="E9" s="102">
        <v>2.175792</v>
      </c>
      <c r="F9" s="102"/>
      <c r="G9" s="226"/>
    </row>
    <row r="10" spans="1:7" ht="13.5" customHeight="1">
      <c r="A10" s="105" t="s">
        <v>18</v>
      </c>
      <c r="B10" s="102"/>
      <c r="C10" s="103" t="s">
        <v>19</v>
      </c>
      <c r="D10" s="102">
        <f t="shared" si="0"/>
        <v>0</v>
      </c>
      <c r="E10" s="102"/>
      <c r="F10" s="102"/>
      <c r="G10" s="226"/>
    </row>
    <row r="11" spans="1:7" ht="13.5" customHeight="1">
      <c r="A11" s="105" t="s">
        <v>20</v>
      </c>
      <c r="B11" s="102"/>
      <c r="C11" s="103" t="s">
        <v>21</v>
      </c>
      <c r="D11" s="102">
        <f t="shared" si="0"/>
        <v>0</v>
      </c>
      <c r="E11" s="102"/>
      <c r="F11" s="102"/>
      <c r="G11" s="226"/>
    </row>
    <row r="12" spans="1:7" ht="13.5" customHeight="1">
      <c r="A12" s="105"/>
      <c r="B12" s="102"/>
      <c r="C12" s="103" t="s">
        <v>22</v>
      </c>
      <c r="D12" s="102">
        <f t="shared" si="0"/>
        <v>0</v>
      </c>
      <c r="E12" s="102"/>
      <c r="F12" s="102"/>
      <c r="G12" s="226"/>
    </row>
    <row r="13" spans="1:7" ht="13.5" customHeight="1">
      <c r="A13" s="105"/>
      <c r="B13" s="102"/>
      <c r="C13" s="103" t="s">
        <v>23</v>
      </c>
      <c r="D13" s="102">
        <f t="shared" si="0"/>
        <v>0</v>
      </c>
      <c r="E13" s="102"/>
      <c r="F13" s="102"/>
      <c r="G13" s="226"/>
    </row>
    <row r="14" spans="1:7" ht="13.5" customHeight="1">
      <c r="A14" s="105"/>
      <c r="B14" s="102"/>
      <c r="C14" s="103" t="s">
        <v>24</v>
      </c>
      <c r="D14" s="102">
        <f t="shared" si="0"/>
        <v>492.08</v>
      </c>
      <c r="E14" s="102">
        <f>300+102+90.08</f>
        <v>492.08</v>
      </c>
      <c r="F14" s="102"/>
      <c r="G14" s="226"/>
    </row>
    <row r="15" spans="1:7" ht="13.5" customHeight="1">
      <c r="A15" s="105"/>
      <c r="B15" s="102"/>
      <c r="C15" s="103" t="s">
        <v>25</v>
      </c>
      <c r="D15" s="102">
        <f t="shared" si="0"/>
        <v>0</v>
      </c>
      <c r="E15" s="102"/>
      <c r="F15" s="102"/>
      <c r="G15" s="226"/>
    </row>
    <row r="16" spans="1:7" ht="13.5" customHeight="1">
      <c r="A16" s="105"/>
      <c r="B16" s="102"/>
      <c r="C16" s="103" t="s">
        <v>26</v>
      </c>
      <c r="D16" s="102">
        <f t="shared" si="0"/>
        <v>161.081164</v>
      </c>
      <c r="E16" s="102">
        <v>161.081164</v>
      </c>
      <c r="F16" s="102"/>
      <c r="G16" s="226"/>
    </row>
    <row r="17" spans="1:7" ht="13.5" customHeight="1">
      <c r="A17" s="105"/>
      <c r="B17" s="102"/>
      <c r="C17" s="103" t="s">
        <v>27</v>
      </c>
      <c r="D17" s="102">
        <f t="shared" si="0"/>
        <v>21.675073</v>
      </c>
      <c r="E17" s="102">
        <v>21.675073</v>
      </c>
      <c r="F17" s="102"/>
      <c r="G17" s="226"/>
    </row>
    <row r="18" spans="1:7" ht="13.5" customHeight="1">
      <c r="A18" s="105"/>
      <c r="B18" s="102"/>
      <c r="C18" s="103" t="s">
        <v>28</v>
      </c>
      <c r="D18" s="102">
        <f t="shared" si="0"/>
        <v>0</v>
      </c>
      <c r="E18" s="102"/>
      <c r="F18" s="102"/>
      <c r="G18" s="226"/>
    </row>
    <row r="19" spans="1:7" ht="13.5" customHeight="1">
      <c r="A19" s="105"/>
      <c r="B19" s="102"/>
      <c r="C19" s="103" t="s">
        <v>29</v>
      </c>
      <c r="D19" s="102">
        <f t="shared" si="0"/>
        <v>0</v>
      </c>
      <c r="E19" s="102"/>
      <c r="F19" s="102"/>
      <c r="G19" s="226"/>
    </row>
    <row r="20" spans="1:7" ht="13.5" customHeight="1">
      <c r="A20" s="105"/>
      <c r="B20" s="102"/>
      <c r="C20" s="103" t="s">
        <v>30</v>
      </c>
      <c r="D20" s="102">
        <f t="shared" si="0"/>
        <v>0</v>
      </c>
      <c r="E20" s="102"/>
      <c r="F20" s="102"/>
      <c r="G20" s="226"/>
    </row>
    <row r="21" spans="1:7" ht="13.5" customHeight="1">
      <c r="A21" s="105"/>
      <c r="B21" s="102"/>
      <c r="C21" s="103" t="s">
        <v>31</v>
      </c>
      <c r="D21" s="102">
        <f t="shared" si="0"/>
        <v>0</v>
      </c>
      <c r="E21" s="102"/>
      <c r="F21" s="102"/>
      <c r="G21" s="226"/>
    </row>
    <row r="22" spans="1:7" ht="13.5" customHeight="1">
      <c r="A22" s="105"/>
      <c r="B22" s="102"/>
      <c r="C22" s="103" t="s">
        <v>32</v>
      </c>
      <c r="D22" s="102">
        <f t="shared" si="0"/>
        <v>1239.721859</v>
      </c>
      <c r="E22" s="102">
        <f>463.501859+100+600+76.22</f>
        <v>1239.721859</v>
      </c>
      <c r="F22" s="102"/>
      <c r="G22" s="226"/>
    </row>
    <row r="23" spans="1:7" ht="13.5" customHeight="1">
      <c r="A23" s="105"/>
      <c r="B23" s="106"/>
      <c r="C23" s="103" t="s">
        <v>33</v>
      </c>
      <c r="D23" s="102">
        <f t="shared" si="0"/>
        <v>3.25</v>
      </c>
      <c r="E23" s="102">
        <v>3.25</v>
      </c>
      <c r="F23" s="102"/>
      <c r="G23" s="226"/>
    </row>
    <row r="24" spans="1:7" ht="13.5" customHeight="1">
      <c r="A24" s="105"/>
      <c r="B24" s="106"/>
      <c r="C24" s="103" t="s">
        <v>34</v>
      </c>
      <c r="D24" s="102">
        <f t="shared" si="0"/>
        <v>0</v>
      </c>
      <c r="E24" s="102"/>
      <c r="F24" s="102"/>
      <c r="G24" s="226"/>
    </row>
    <row r="25" spans="1:7" ht="13.5" customHeight="1">
      <c r="A25" s="105"/>
      <c r="B25" s="106"/>
      <c r="C25" s="103" t="s">
        <v>35</v>
      </c>
      <c r="D25" s="102">
        <f t="shared" si="0"/>
        <v>0</v>
      </c>
      <c r="E25" s="102"/>
      <c r="F25" s="102"/>
      <c r="G25" s="226"/>
    </row>
    <row r="26" spans="1:7" ht="13.5" customHeight="1">
      <c r="A26" s="105"/>
      <c r="B26" s="106"/>
      <c r="C26" s="107" t="s">
        <v>36</v>
      </c>
      <c r="D26" s="102">
        <f t="shared" si="0"/>
        <v>0</v>
      </c>
      <c r="E26" s="102"/>
      <c r="F26" s="102"/>
      <c r="G26" s="226"/>
    </row>
    <row r="27" spans="1:7" ht="13.5" customHeight="1">
      <c r="A27" s="105"/>
      <c r="B27" s="106"/>
      <c r="C27" s="107" t="s">
        <v>37</v>
      </c>
      <c r="D27" s="102">
        <f t="shared" si="0"/>
        <v>32.489988000000004</v>
      </c>
      <c r="E27" s="102">
        <v>32.489988000000004</v>
      </c>
      <c r="F27" s="102"/>
      <c r="G27" s="226"/>
    </row>
    <row r="28" spans="1:7" ht="13.5" customHeight="1">
      <c r="A28" s="227"/>
      <c r="B28" s="102"/>
      <c r="C28" s="107" t="s">
        <v>38</v>
      </c>
      <c r="D28" s="102">
        <f t="shared" si="0"/>
        <v>0</v>
      </c>
      <c r="E28" s="102"/>
      <c r="F28" s="102"/>
      <c r="G28" s="226"/>
    </row>
    <row r="29" spans="1:7" ht="13.5" customHeight="1">
      <c r="A29" s="227"/>
      <c r="B29" s="102"/>
      <c r="C29" s="107" t="s">
        <v>39</v>
      </c>
      <c r="D29" s="102">
        <f t="shared" si="0"/>
        <v>0</v>
      </c>
      <c r="E29" s="102"/>
      <c r="F29" s="102"/>
      <c r="G29" s="226"/>
    </row>
    <row r="30" spans="1:7" ht="13.5" customHeight="1">
      <c r="A30" s="105"/>
      <c r="B30" s="106"/>
      <c r="C30" s="107" t="s">
        <v>40</v>
      </c>
      <c r="D30" s="102">
        <f t="shared" si="0"/>
        <v>0</v>
      </c>
      <c r="E30" s="102"/>
      <c r="F30" s="102"/>
      <c r="G30" s="226"/>
    </row>
    <row r="31" spans="1:7" ht="13.5" customHeight="1">
      <c r="A31" s="105" t="s">
        <v>41</v>
      </c>
      <c r="B31" s="102">
        <v>169.55</v>
      </c>
      <c r="C31" s="107" t="s">
        <v>42</v>
      </c>
      <c r="D31" s="102">
        <f t="shared" si="0"/>
        <v>0</v>
      </c>
      <c r="E31" s="102"/>
      <c r="F31" s="102"/>
      <c r="G31" s="226"/>
    </row>
    <row r="32" spans="1:7" ht="13.5" customHeight="1">
      <c r="A32" s="105" t="s">
        <v>43</v>
      </c>
      <c r="B32" s="102"/>
      <c r="C32" s="107" t="s">
        <v>44</v>
      </c>
      <c r="D32" s="102">
        <f t="shared" si="0"/>
        <v>0</v>
      </c>
      <c r="E32" s="102"/>
      <c r="F32" s="102"/>
      <c r="G32" s="226"/>
    </row>
    <row r="33" spans="1:7" ht="13.5" customHeight="1">
      <c r="A33" s="105" t="s">
        <v>45</v>
      </c>
      <c r="B33" s="102"/>
      <c r="C33" s="223" t="s">
        <v>46</v>
      </c>
      <c r="D33" s="102">
        <f>SUM(E34:F34)</f>
        <v>0</v>
      </c>
      <c r="E33" s="102">
        <v>0</v>
      </c>
      <c r="F33" s="102">
        <f>SUM(F9:F32)</f>
        <v>0</v>
      </c>
      <c r="G33" s="228">
        <f>SUM(G9:G32)</f>
        <v>0</v>
      </c>
    </row>
    <row r="34" spans="1:7" ht="13.5" customHeight="1">
      <c r="A34" s="105" t="s">
        <v>20</v>
      </c>
      <c r="B34" s="102"/>
      <c r="C34" s="229"/>
      <c r="D34" s="229"/>
      <c r="E34" s="102"/>
      <c r="F34" s="102"/>
      <c r="G34" s="226"/>
    </row>
    <row r="35" spans="1:7" ht="13.5" customHeight="1">
      <c r="A35" s="230" t="s">
        <v>47</v>
      </c>
      <c r="B35" s="116">
        <f>B9+B31</f>
        <v>1952.4738759999998</v>
      </c>
      <c r="C35" s="231" t="s">
        <v>48</v>
      </c>
      <c r="D35" s="116">
        <f>SUM(E36:F36)</f>
        <v>0</v>
      </c>
      <c r="E35" s="116">
        <f>SUM(E9:E32)</f>
        <v>1952.473876</v>
      </c>
      <c r="F35" s="116">
        <f>F33</f>
        <v>0</v>
      </c>
      <c r="G35" s="232">
        <f>G33</f>
        <v>0</v>
      </c>
    </row>
    <row r="36" spans="1:7" ht="30" customHeight="1">
      <c r="A36" s="233" t="s">
        <v>49</v>
      </c>
      <c r="B36" s="233"/>
      <c r="C36" s="233"/>
      <c r="D36" s="233"/>
      <c r="E36" s="233"/>
      <c r="F36" s="233"/>
      <c r="G36" s="233"/>
    </row>
    <row r="37" spans="1:7" ht="16.5" customHeight="1">
      <c r="A37" s="233"/>
      <c r="B37" s="233"/>
      <c r="C37" s="233"/>
      <c r="D37" s="233"/>
      <c r="E37" s="233"/>
      <c r="F37" s="233"/>
      <c r="G37" s="233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 horizontalCentered="1"/>
  <pageMargins left="0" right="0" top="0.7513888888888889" bottom="0.7513888888888889" header="0" footer="0"/>
  <pageSetup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view="pageBreakPreview" zoomScale="60" workbookViewId="0" topLeftCell="A1">
      <selection activeCell="E19" sqref="E19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37" t="s">
        <v>50</v>
      </c>
      <c r="B1" s="130"/>
      <c r="C1" s="130"/>
      <c r="D1" s="130"/>
      <c r="E1" s="130"/>
    </row>
    <row r="2" spans="1:6" ht="54" customHeight="1">
      <c r="A2" s="171" t="s">
        <v>51</v>
      </c>
      <c r="B2" s="51"/>
      <c r="C2" s="51"/>
      <c r="D2" s="51"/>
      <c r="E2" s="51"/>
      <c r="F2" s="200"/>
    </row>
    <row r="3" spans="2:5" s="174" customFormat="1" ht="23.25" customHeight="1">
      <c r="B3" s="164" t="s">
        <v>2</v>
      </c>
      <c r="C3" s="164"/>
      <c r="D3" s="164"/>
      <c r="E3" s="164"/>
    </row>
    <row r="4" spans="1:5" s="199" customFormat="1" ht="20.25" customHeight="1">
      <c r="A4" s="176" t="s">
        <v>52</v>
      </c>
      <c r="B4" s="177" t="s">
        <v>53</v>
      </c>
      <c r="C4" s="177" t="s">
        <v>54</v>
      </c>
      <c r="D4" s="177"/>
      <c r="E4" s="201"/>
    </row>
    <row r="5" spans="1:5" s="199" customFormat="1" ht="20.25" customHeight="1">
      <c r="A5" s="181"/>
      <c r="B5" s="182"/>
      <c r="C5" s="182" t="s">
        <v>55</v>
      </c>
      <c r="D5" s="182" t="s">
        <v>56</v>
      </c>
      <c r="E5" s="183" t="s">
        <v>57</v>
      </c>
    </row>
    <row r="6" spans="1:5" s="199" customFormat="1" ht="20.25" customHeight="1">
      <c r="A6" s="142"/>
      <c r="B6" s="184" t="s">
        <v>58</v>
      </c>
      <c r="C6" s="186">
        <f>D6+E6</f>
        <v>1952.473876</v>
      </c>
      <c r="D6" s="186">
        <f>+D7+D10+D15+D20+D25+D37</f>
        <v>680.9238760000001</v>
      </c>
      <c r="E6" s="186">
        <f>+E7+E10+E15+E20+E25+E37+E34</f>
        <v>1271.55</v>
      </c>
    </row>
    <row r="7" spans="1:5" s="199" customFormat="1" ht="20.25" customHeight="1">
      <c r="A7" s="189">
        <v>201</v>
      </c>
      <c r="B7" s="202" t="s">
        <v>59</v>
      </c>
      <c r="C7" s="186">
        <f aca="true" t="shared" si="0" ref="C7:C39">D7+E7</f>
        <v>2.175792</v>
      </c>
      <c r="D7" s="203">
        <v>2.175792</v>
      </c>
      <c r="E7" s="204"/>
    </row>
    <row r="8" spans="1:5" s="199" customFormat="1" ht="20.25" customHeight="1">
      <c r="A8" s="189">
        <v>20136</v>
      </c>
      <c r="B8" s="205" t="s">
        <v>60</v>
      </c>
      <c r="C8" s="186">
        <f t="shared" si="0"/>
        <v>2.175792</v>
      </c>
      <c r="D8" s="203">
        <v>2.175792</v>
      </c>
      <c r="E8" s="204"/>
    </row>
    <row r="9" spans="1:5" s="199" customFormat="1" ht="20.25" customHeight="1">
      <c r="A9" s="189">
        <v>2013699</v>
      </c>
      <c r="B9" s="205" t="s">
        <v>60</v>
      </c>
      <c r="C9" s="186">
        <f t="shared" si="0"/>
        <v>2.175792</v>
      </c>
      <c r="D9" s="203">
        <v>2.175792</v>
      </c>
      <c r="E9" s="204"/>
    </row>
    <row r="10" spans="1:5" s="199" customFormat="1" ht="20.25" customHeight="1">
      <c r="A10" s="206">
        <v>206</v>
      </c>
      <c r="B10" s="207" t="s">
        <v>61</v>
      </c>
      <c r="C10" s="186">
        <f t="shared" si="0"/>
        <v>492.08</v>
      </c>
      <c r="D10" s="203"/>
      <c r="E10" s="208">
        <f>+E11+E13</f>
        <v>492.08</v>
      </c>
    </row>
    <row r="11" spans="1:5" s="199" customFormat="1" ht="20.25" customHeight="1">
      <c r="A11" s="206">
        <v>20604</v>
      </c>
      <c r="B11" s="207" t="s">
        <v>62</v>
      </c>
      <c r="C11" s="186">
        <f t="shared" si="0"/>
        <v>462.08</v>
      </c>
      <c r="D11" s="203"/>
      <c r="E11" s="208">
        <f>+E12</f>
        <v>462.08</v>
      </c>
    </row>
    <row r="12" spans="1:5" s="199" customFormat="1" ht="20.25" customHeight="1">
      <c r="A12" s="206">
        <v>2060404</v>
      </c>
      <c r="B12" s="209" t="s">
        <v>63</v>
      </c>
      <c r="C12" s="186">
        <f t="shared" si="0"/>
        <v>462.08</v>
      </c>
      <c r="D12" s="203"/>
      <c r="E12" s="208">
        <f>300+72+90.08</f>
        <v>462.08</v>
      </c>
    </row>
    <row r="13" spans="1:5" s="199" customFormat="1" ht="20.25" customHeight="1">
      <c r="A13" s="206">
        <v>20607</v>
      </c>
      <c r="B13" s="207" t="s">
        <v>64</v>
      </c>
      <c r="C13" s="186">
        <f t="shared" si="0"/>
        <v>30</v>
      </c>
      <c r="D13" s="203"/>
      <c r="E13" s="208">
        <v>30</v>
      </c>
    </row>
    <row r="14" spans="1:5" s="199" customFormat="1" ht="20.25" customHeight="1">
      <c r="A14" s="206">
        <v>20600702</v>
      </c>
      <c r="B14" s="209" t="s">
        <v>65</v>
      </c>
      <c r="C14" s="186">
        <f t="shared" si="0"/>
        <v>30</v>
      </c>
      <c r="D14" s="203"/>
      <c r="E14" s="208">
        <v>30</v>
      </c>
    </row>
    <row r="15" spans="1:5" s="199" customFormat="1" ht="20.25" customHeight="1">
      <c r="A15" s="206">
        <v>208</v>
      </c>
      <c r="B15" s="210" t="s">
        <v>66</v>
      </c>
      <c r="C15" s="186">
        <f t="shared" si="0"/>
        <v>161.081164</v>
      </c>
      <c r="D15" s="203">
        <f>+D16</f>
        <v>161.081164</v>
      </c>
      <c r="E15" s="208"/>
    </row>
    <row r="16" spans="1:5" s="199" customFormat="1" ht="20.25" customHeight="1">
      <c r="A16" s="206">
        <v>20805</v>
      </c>
      <c r="B16" s="210" t="s">
        <v>67</v>
      </c>
      <c r="C16" s="186">
        <f t="shared" si="0"/>
        <v>161.081164</v>
      </c>
      <c r="D16" s="203">
        <f>SUM(D17:D19)</f>
        <v>161.081164</v>
      </c>
      <c r="E16" s="208"/>
    </row>
    <row r="17" spans="1:5" s="199" customFormat="1" ht="20.25" customHeight="1">
      <c r="A17" s="206">
        <v>2080505</v>
      </c>
      <c r="B17" s="209" t="s">
        <v>68</v>
      </c>
      <c r="C17" s="186">
        <f t="shared" si="0"/>
        <v>40.791984</v>
      </c>
      <c r="D17" s="203">
        <v>40.791984</v>
      </c>
      <c r="E17" s="208"/>
    </row>
    <row r="18" spans="1:5" s="199" customFormat="1" ht="20.25" customHeight="1">
      <c r="A18" s="206">
        <v>2080506</v>
      </c>
      <c r="B18" s="209" t="s">
        <v>69</v>
      </c>
      <c r="C18" s="186">
        <f t="shared" si="0"/>
        <v>16.834392</v>
      </c>
      <c r="D18" s="203">
        <v>16.834392</v>
      </c>
      <c r="E18" s="208"/>
    </row>
    <row r="19" spans="1:5" s="199" customFormat="1" ht="20.25" customHeight="1">
      <c r="A19" s="206">
        <v>2080599</v>
      </c>
      <c r="B19" s="209" t="s">
        <v>70</v>
      </c>
      <c r="C19" s="186">
        <f t="shared" si="0"/>
        <v>103.454788</v>
      </c>
      <c r="D19" s="203">
        <v>103.454788</v>
      </c>
      <c r="E19" s="208"/>
    </row>
    <row r="20" spans="1:5" s="199" customFormat="1" ht="20.25" customHeight="1">
      <c r="A20" s="206">
        <v>210</v>
      </c>
      <c r="B20" s="210" t="s">
        <v>71</v>
      </c>
      <c r="C20" s="186">
        <f t="shared" si="0"/>
        <v>21.675073</v>
      </c>
      <c r="D20" s="203">
        <f>+D21</f>
        <v>21.675073</v>
      </c>
      <c r="E20" s="208"/>
    </row>
    <row r="21" spans="1:5" s="199" customFormat="1" ht="20.25" customHeight="1">
      <c r="A21" s="211">
        <v>21011</v>
      </c>
      <c r="B21" s="207" t="s">
        <v>72</v>
      </c>
      <c r="C21" s="186">
        <f t="shared" si="0"/>
        <v>21.675073</v>
      </c>
      <c r="D21" s="203">
        <f>SUM(D22:D24)</f>
        <v>21.675073</v>
      </c>
      <c r="E21" s="208"/>
    </row>
    <row r="22" spans="1:5" s="199" customFormat="1" ht="20.25" customHeight="1">
      <c r="A22" s="211">
        <v>2101101</v>
      </c>
      <c r="B22" s="210" t="s">
        <v>73</v>
      </c>
      <c r="C22" s="186">
        <f t="shared" si="0"/>
        <v>9.575550999999999</v>
      </c>
      <c r="D22" s="203">
        <v>9.575550999999999</v>
      </c>
      <c r="E22" s="208"/>
    </row>
    <row r="23" spans="1:5" s="199" customFormat="1" ht="20.25" customHeight="1">
      <c r="A23" s="211">
        <v>2101102</v>
      </c>
      <c r="B23" s="210" t="s">
        <v>74</v>
      </c>
      <c r="C23" s="186">
        <f t="shared" si="0"/>
        <v>11.46744</v>
      </c>
      <c r="D23" s="203">
        <v>11.46744</v>
      </c>
      <c r="E23" s="208"/>
    </row>
    <row r="24" spans="1:5" s="199" customFormat="1" ht="20.25" customHeight="1">
      <c r="A24" s="211">
        <v>2101199</v>
      </c>
      <c r="B24" s="147" t="s">
        <v>75</v>
      </c>
      <c r="C24" s="186">
        <f t="shared" si="0"/>
        <v>0.6320819999999999</v>
      </c>
      <c r="D24" s="203">
        <v>0.6320819999999999</v>
      </c>
      <c r="E24" s="208"/>
    </row>
    <row r="25" spans="1:5" s="199" customFormat="1" ht="20.25" customHeight="1">
      <c r="A25" s="206">
        <v>215</v>
      </c>
      <c r="B25" s="207" t="s">
        <v>76</v>
      </c>
      <c r="C25" s="186">
        <f t="shared" si="0"/>
        <v>1239.721859</v>
      </c>
      <c r="D25" s="203">
        <f>+D26</f>
        <v>463.501859</v>
      </c>
      <c r="E25" s="204">
        <f>+E26+E31</f>
        <v>776.22</v>
      </c>
    </row>
    <row r="26" spans="1:5" s="199" customFormat="1" ht="20.25" customHeight="1">
      <c r="A26" s="211">
        <v>21505</v>
      </c>
      <c r="B26" s="207" t="s">
        <v>77</v>
      </c>
      <c r="C26" s="186">
        <f t="shared" si="0"/>
        <v>639.721859</v>
      </c>
      <c r="D26" s="203">
        <f>SUM(D27:D33)</f>
        <v>463.501859</v>
      </c>
      <c r="E26" s="204">
        <f>SUM(E27:E30)</f>
        <v>176.22</v>
      </c>
    </row>
    <row r="27" spans="1:5" s="199" customFormat="1" ht="20.25" customHeight="1">
      <c r="A27" s="211">
        <v>2150501</v>
      </c>
      <c r="B27" s="210" t="s">
        <v>78</v>
      </c>
      <c r="C27" s="186">
        <f t="shared" si="0"/>
        <v>219.60057400000002</v>
      </c>
      <c r="D27" s="203">
        <v>219.60057400000002</v>
      </c>
      <c r="E27" s="208"/>
    </row>
    <row r="28" spans="1:5" s="199" customFormat="1" ht="20.25" customHeight="1">
      <c r="A28" s="211">
        <v>2150550</v>
      </c>
      <c r="B28" s="210" t="s">
        <v>79</v>
      </c>
      <c r="C28" s="186">
        <f t="shared" si="0"/>
        <v>243.901285</v>
      </c>
      <c r="D28" s="203">
        <v>243.901285</v>
      </c>
      <c r="E28" s="208"/>
    </row>
    <row r="29" spans="1:5" s="199" customFormat="1" ht="20.25" customHeight="1">
      <c r="A29" s="211">
        <v>2150502</v>
      </c>
      <c r="B29" s="207" t="s">
        <v>80</v>
      </c>
      <c r="C29" s="186">
        <f t="shared" si="0"/>
        <v>80</v>
      </c>
      <c r="D29" s="203"/>
      <c r="E29" s="208">
        <v>80</v>
      </c>
    </row>
    <row r="30" spans="1:5" s="199" customFormat="1" ht="20.25" customHeight="1">
      <c r="A30" s="211">
        <v>2150599</v>
      </c>
      <c r="B30" s="207" t="s">
        <v>81</v>
      </c>
      <c r="C30" s="186">
        <f t="shared" si="0"/>
        <v>96.22</v>
      </c>
      <c r="D30" s="203"/>
      <c r="E30" s="208">
        <f>20+76.22</f>
        <v>96.22</v>
      </c>
    </row>
    <row r="31" spans="1:5" s="199" customFormat="1" ht="20.25" customHeight="1">
      <c r="A31" s="211">
        <v>21508</v>
      </c>
      <c r="B31" s="207" t="s">
        <v>82</v>
      </c>
      <c r="C31" s="186">
        <f t="shared" si="0"/>
        <v>600</v>
      </c>
      <c r="D31" s="203"/>
      <c r="E31" s="204">
        <f>SUM(E32:E33)</f>
        <v>600</v>
      </c>
    </row>
    <row r="32" spans="1:5" s="199" customFormat="1" ht="20.25" customHeight="1">
      <c r="A32" s="211">
        <v>2150805</v>
      </c>
      <c r="B32" s="207" t="s">
        <v>83</v>
      </c>
      <c r="C32" s="186">
        <f t="shared" si="0"/>
        <v>100</v>
      </c>
      <c r="D32" s="203"/>
      <c r="E32" s="208">
        <v>100</v>
      </c>
    </row>
    <row r="33" spans="1:5" s="199" customFormat="1" ht="20.25" customHeight="1">
      <c r="A33" s="211">
        <v>2150899</v>
      </c>
      <c r="B33" s="207" t="s">
        <v>84</v>
      </c>
      <c r="C33" s="186">
        <f t="shared" si="0"/>
        <v>500</v>
      </c>
      <c r="D33" s="203"/>
      <c r="E33" s="208">
        <v>500</v>
      </c>
    </row>
    <row r="34" spans="1:5" s="199" customFormat="1" ht="20.25" customHeight="1">
      <c r="A34" s="211">
        <v>216</v>
      </c>
      <c r="B34" s="207" t="s">
        <v>85</v>
      </c>
      <c r="C34" s="186">
        <f t="shared" si="0"/>
        <v>3.25</v>
      </c>
      <c r="D34" s="203"/>
      <c r="E34" s="204">
        <v>3.25</v>
      </c>
    </row>
    <row r="35" spans="1:5" s="199" customFormat="1" ht="20.25" customHeight="1">
      <c r="A35" s="211">
        <v>21602</v>
      </c>
      <c r="B35" s="207" t="s">
        <v>86</v>
      </c>
      <c r="C35" s="186">
        <f t="shared" si="0"/>
        <v>3.25</v>
      </c>
      <c r="D35" s="203"/>
      <c r="E35" s="208">
        <v>3.25</v>
      </c>
    </row>
    <row r="36" spans="1:5" s="199" customFormat="1" ht="20.25" customHeight="1">
      <c r="A36" s="211">
        <v>2160299</v>
      </c>
      <c r="B36" s="207" t="s">
        <v>87</v>
      </c>
      <c r="C36" s="186">
        <f t="shared" si="0"/>
        <v>3.25</v>
      </c>
      <c r="D36" s="203"/>
      <c r="E36" s="208">
        <v>3.25</v>
      </c>
    </row>
    <row r="37" spans="1:5" s="199" customFormat="1" ht="20.25" customHeight="1">
      <c r="A37" s="211">
        <v>221</v>
      </c>
      <c r="B37" s="210" t="s">
        <v>88</v>
      </c>
      <c r="C37" s="186">
        <f t="shared" si="0"/>
        <v>32.489988000000004</v>
      </c>
      <c r="D37" s="203">
        <v>32.489988000000004</v>
      </c>
      <c r="E37" s="208"/>
    </row>
    <row r="38" spans="1:5" s="199" customFormat="1" ht="20.25" customHeight="1">
      <c r="A38" s="211">
        <v>22102</v>
      </c>
      <c r="B38" s="212" t="s">
        <v>89</v>
      </c>
      <c r="C38" s="186">
        <f t="shared" si="0"/>
        <v>32.489988000000004</v>
      </c>
      <c r="D38" s="203">
        <v>32.489988000000004</v>
      </c>
      <c r="E38" s="208"/>
    </row>
    <row r="39" spans="1:5" s="199" customFormat="1" ht="20.25" customHeight="1">
      <c r="A39" s="213">
        <v>2210201</v>
      </c>
      <c r="B39" s="214" t="s">
        <v>90</v>
      </c>
      <c r="C39" s="215">
        <f t="shared" si="0"/>
        <v>32.489988000000004</v>
      </c>
      <c r="D39" s="216">
        <v>32.489988000000004</v>
      </c>
      <c r="E39" s="217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portrait" paperSize="9" scale="86"/>
  <ignoredErrors>
    <ignoredError sqref="E31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60" workbookViewId="0" topLeftCell="A1">
      <selection activeCell="F17" sqref="F17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169" customWidth="1"/>
    <col min="5" max="5" width="18.66015625" style="169" customWidth="1"/>
    <col min="6" max="6" width="16.33203125" style="169" customWidth="1"/>
  </cols>
  <sheetData>
    <row r="1" spans="1:4" ht="18">
      <c r="A1" s="37" t="s">
        <v>91</v>
      </c>
      <c r="B1" s="130"/>
      <c r="C1" s="130"/>
      <c r="D1" s="170"/>
    </row>
    <row r="2" spans="1:6" ht="94.5" customHeight="1">
      <c r="A2" s="171" t="s">
        <v>92</v>
      </c>
      <c r="B2" s="172"/>
      <c r="C2" s="172"/>
      <c r="D2" s="173"/>
      <c r="E2" s="173"/>
      <c r="F2" s="173"/>
    </row>
    <row r="3" spans="1:6" ht="18.75">
      <c r="A3" s="174"/>
      <c r="B3" s="174"/>
      <c r="C3" s="164" t="s">
        <v>2</v>
      </c>
      <c r="D3" s="175"/>
      <c r="E3" s="175"/>
      <c r="F3" s="175"/>
    </row>
    <row r="4" spans="1:6" ht="18.75" customHeight="1">
      <c r="A4" s="176" t="s">
        <v>52</v>
      </c>
      <c r="B4" s="177"/>
      <c r="C4" s="177" t="s">
        <v>93</v>
      </c>
      <c r="D4" s="178" t="s">
        <v>94</v>
      </c>
      <c r="E4" s="179"/>
      <c r="F4" s="180"/>
    </row>
    <row r="5" spans="1:6" ht="23.25" customHeight="1">
      <c r="A5" s="181" t="s">
        <v>95</v>
      </c>
      <c r="B5" s="182" t="s">
        <v>96</v>
      </c>
      <c r="C5" s="182"/>
      <c r="D5" s="182" t="s">
        <v>55</v>
      </c>
      <c r="E5" s="182" t="s">
        <v>97</v>
      </c>
      <c r="F5" s="183" t="s">
        <v>98</v>
      </c>
    </row>
    <row r="6" spans="1:6" ht="15.75">
      <c r="A6" s="142">
        <v>301</v>
      </c>
      <c r="B6" s="184"/>
      <c r="C6" s="185" t="s">
        <v>99</v>
      </c>
      <c r="D6" s="186">
        <f aca="true" t="shared" si="0" ref="D6:D29">SUM(E6:F6)</f>
        <v>533.3333369999999</v>
      </c>
      <c r="E6" s="187">
        <f>SUM(E7:E15)</f>
        <v>533.3333369999999</v>
      </c>
      <c r="F6" s="188">
        <f>SUM(F7:F12)</f>
        <v>0</v>
      </c>
    </row>
    <row r="7" spans="1:6" ht="15.75">
      <c r="A7" s="189"/>
      <c r="B7" s="190">
        <v>30101</v>
      </c>
      <c r="C7" s="191" t="s">
        <v>100</v>
      </c>
      <c r="D7" s="186">
        <f t="shared" si="0"/>
        <v>108.7896</v>
      </c>
      <c r="E7" s="187">
        <v>108.7896</v>
      </c>
      <c r="F7" s="188"/>
    </row>
    <row r="8" spans="1:6" ht="15.75">
      <c r="A8" s="189"/>
      <c r="B8" s="190">
        <v>30102</v>
      </c>
      <c r="C8" s="191" t="s">
        <v>101</v>
      </c>
      <c r="D8" s="186">
        <f t="shared" si="0"/>
        <v>48.5628</v>
      </c>
      <c r="E8" s="187">
        <v>48.5628</v>
      </c>
      <c r="F8" s="188"/>
    </row>
    <row r="9" spans="1:6" ht="15.75">
      <c r="A9" s="189"/>
      <c r="B9" s="190">
        <v>30103</v>
      </c>
      <c r="C9" s="191" t="s">
        <v>102</v>
      </c>
      <c r="D9" s="186">
        <f t="shared" si="0"/>
        <v>99.7075</v>
      </c>
      <c r="E9" s="187">
        <v>99.7075</v>
      </c>
      <c r="F9" s="188"/>
    </row>
    <row r="10" spans="1:6" ht="15.75">
      <c r="A10" s="189"/>
      <c r="B10" s="190">
        <v>30107</v>
      </c>
      <c r="C10" s="191" t="s">
        <v>103</v>
      </c>
      <c r="D10" s="186">
        <f t="shared" si="0"/>
        <v>164.482</v>
      </c>
      <c r="E10" s="187">
        <v>164.482</v>
      </c>
      <c r="F10" s="188"/>
    </row>
    <row r="11" spans="1:6" ht="15.75">
      <c r="A11" s="189"/>
      <c r="B11" s="190">
        <v>30108</v>
      </c>
      <c r="C11" s="191" t="s">
        <v>104</v>
      </c>
      <c r="D11" s="186">
        <f t="shared" si="0"/>
        <v>40.791984</v>
      </c>
      <c r="E11" s="187">
        <v>40.791984</v>
      </c>
      <c r="F11" s="188"/>
    </row>
    <row r="12" spans="1:6" ht="15.75">
      <c r="A12" s="142"/>
      <c r="B12" s="190">
        <v>30109</v>
      </c>
      <c r="C12" s="191" t="s">
        <v>105</v>
      </c>
      <c r="D12" s="186">
        <f t="shared" si="0"/>
        <v>16.834392</v>
      </c>
      <c r="E12" s="187">
        <v>16.834392</v>
      </c>
      <c r="F12" s="188"/>
    </row>
    <row r="13" spans="1:6" ht="15.75">
      <c r="A13" s="142"/>
      <c r="B13" s="190">
        <v>30110</v>
      </c>
      <c r="C13" s="191" t="s">
        <v>106</v>
      </c>
      <c r="D13" s="186">
        <f t="shared" si="0"/>
        <v>17.886542000000002</v>
      </c>
      <c r="E13" s="187">
        <v>17.886542000000002</v>
      </c>
      <c r="F13" s="188"/>
    </row>
    <row r="14" spans="1:6" ht="15.75">
      <c r="A14" s="142"/>
      <c r="B14" s="190">
        <v>30112</v>
      </c>
      <c r="C14" s="191" t="s">
        <v>107</v>
      </c>
      <c r="D14" s="186">
        <f t="shared" si="0"/>
        <v>3.788531</v>
      </c>
      <c r="E14" s="187">
        <v>3.788531</v>
      </c>
      <c r="F14" s="188"/>
    </row>
    <row r="15" spans="1:6" ht="15.75">
      <c r="A15" s="142"/>
      <c r="B15" s="190">
        <v>30113</v>
      </c>
      <c r="C15" s="191" t="s">
        <v>108</v>
      </c>
      <c r="D15" s="186">
        <f t="shared" si="0"/>
        <v>32.489988000000004</v>
      </c>
      <c r="E15" s="187">
        <v>32.489988000000004</v>
      </c>
      <c r="F15" s="188"/>
    </row>
    <row r="16" spans="1:6" ht="15.75">
      <c r="A16" s="189">
        <v>302</v>
      </c>
      <c r="B16" s="192"/>
      <c r="C16" s="193" t="s">
        <v>109</v>
      </c>
      <c r="D16" s="186">
        <f t="shared" si="0"/>
        <v>40.103750999999995</v>
      </c>
      <c r="E16" s="187">
        <f>SUM(E17:E29)</f>
        <v>0</v>
      </c>
      <c r="F16" s="188">
        <f>SUM(F17:F29)</f>
        <v>40.103750999999995</v>
      </c>
    </row>
    <row r="17" spans="1:6" ht="15.75">
      <c r="A17" s="142"/>
      <c r="B17" s="192">
        <v>30201</v>
      </c>
      <c r="C17" s="194" t="s">
        <v>110</v>
      </c>
      <c r="D17" s="186">
        <f t="shared" si="0"/>
        <v>4</v>
      </c>
      <c r="E17" s="187"/>
      <c r="F17" s="188">
        <v>4</v>
      </c>
    </row>
    <row r="18" spans="1:6" ht="15.75">
      <c r="A18" s="142"/>
      <c r="B18" s="192">
        <v>30205</v>
      </c>
      <c r="C18" s="194" t="s">
        <v>111</v>
      </c>
      <c r="D18" s="186">
        <f t="shared" si="0"/>
        <v>0.12</v>
      </c>
      <c r="E18" s="187"/>
      <c r="F18" s="188">
        <v>0.12</v>
      </c>
    </row>
    <row r="19" spans="1:6" ht="15.75">
      <c r="A19" s="142"/>
      <c r="B19" s="192">
        <v>30206</v>
      </c>
      <c r="C19" s="194" t="s">
        <v>112</v>
      </c>
      <c r="D19" s="186">
        <f t="shared" si="0"/>
        <v>0.8</v>
      </c>
      <c r="E19" s="187"/>
      <c r="F19" s="188">
        <v>0.8</v>
      </c>
    </row>
    <row r="20" spans="1:6" ht="15.75">
      <c r="A20" s="142"/>
      <c r="B20" s="192">
        <v>30209</v>
      </c>
      <c r="C20" s="194" t="s">
        <v>113</v>
      </c>
      <c r="D20" s="186">
        <f t="shared" si="0"/>
        <v>0.3</v>
      </c>
      <c r="E20" s="187"/>
      <c r="F20" s="188">
        <v>0.3</v>
      </c>
    </row>
    <row r="21" spans="1:6" ht="15.75">
      <c r="A21" s="142"/>
      <c r="B21" s="192">
        <v>30211</v>
      </c>
      <c r="C21" s="194" t="s">
        <v>114</v>
      </c>
      <c r="D21" s="186">
        <f t="shared" si="0"/>
        <v>1.78</v>
      </c>
      <c r="E21" s="187"/>
      <c r="F21" s="188">
        <v>1.78</v>
      </c>
    </row>
    <row r="22" spans="1:6" ht="15.75">
      <c r="A22" s="142"/>
      <c r="B22" s="192">
        <v>30213</v>
      </c>
      <c r="C22" s="194" t="s">
        <v>115</v>
      </c>
      <c r="D22" s="186">
        <f t="shared" si="0"/>
        <v>2</v>
      </c>
      <c r="E22" s="187"/>
      <c r="F22" s="188">
        <v>2</v>
      </c>
    </row>
    <row r="23" spans="1:6" ht="15.75">
      <c r="A23" s="142"/>
      <c r="B23" s="192">
        <v>30217</v>
      </c>
      <c r="C23" s="194" t="s">
        <v>116</v>
      </c>
      <c r="D23" s="186">
        <f t="shared" si="0"/>
        <v>1</v>
      </c>
      <c r="E23" s="187"/>
      <c r="F23" s="188">
        <v>1</v>
      </c>
    </row>
    <row r="24" spans="1:6" ht="15.75">
      <c r="A24" s="142"/>
      <c r="B24" s="192">
        <v>30226</v>
      </c>
      <c r="C24" s="194" t="s">
        <v>117</v>
      </c>
      <c r="D24" s="186">
        <f t="shared" si="0"/>
        <v>2</v>
      </c>
      <c r="E24" s="187"/>
      <c r="F24" s="188">
        <v>2</v>
      </c>
    </row>
    <row r="25" spans="1:6" ht="15.75">
      <c r="A25" s="142"/>
      <c r="B25" s="192">
        <v>30228</v>
      </c>
      <c r="C25" s="194" t="s">
        <v>118</v>
      </c>
      <c r="D25" s="186">
        <f t="shared" si="0"/>
        <v>3.252167</v>
      </c>
      <c r="E25" s="187"/>
      <c r="F25" s="188">
        <v>3.252167</v>
      </c>
    </row>
    <row r="26" spans="1:6" ht="15.75">
      <c r="A26" s="142"/>
      <c r="B26" s="192">
        <v>30229</v>
      </c>
      <c r="C26" s="194" t="s">
        <v>119</v>
      </c>
      <c r="D26" s="186">
        <f t="shared" si="0"/>
        <v>2.175792</v>
      </c>
      <c r="E26" s="187"/>
      <c r="F26" s="188">
        <v>2.175792</v>
      </c>
    </row>
    <row r="27" spans="1:6" ht="15.75">
      <c r="A27" s="142"/>
      <c r="B27" s="192">
        <v>30231</v>
      </c>
      <c r="C27" s="194" t="s">
        <v>120</v>
      </c>
      <c r="D27" s="186">
        <f t="shared" si="0"/>
        <v>5</v>
      </c>
      <c r="E27" s="187"/>
      <c r="F27" s="188">
        <v>5</v>
      </c>
    </row>
    <row r="28" spans="1:6" ht="15.75">
      <c r="A28" s="142"/>
      <c r="B28" s="192">
        <v>30239</v>
      </c>
      <c r="C28" s="194" t="s">
        <v>121</v>
      </c>
      <c r="D28" s="186">
        <f t="shared" si="0"/>
        <v>10.3</v>
      </c>
      <c r="E28" s="187"/>
      <c r="F28" s="188">
        <v>10.3</v>
      </c>
    </row>
    <row r="29" spans="1:6" ht="15.75">
      <c r="A29" s="142"/>
      <c r="B29" s="192">
        <v>30299</v>
      </c>
      <c r="C29" s="194" t="s">
        <v>122</v>
      </c>
      <c r="D29" s="186">
        <f t="shared" si="0"/>
        <v>7.375792</v>
      </c>
      <c r="E29" s="187"/>
      <c r="F29" s="188">
        <v>7.375792</v>
      </c>
    </row>
    <row r="30" spans="1:6" ht="15.75">
      <c r="A30" s="189">
        <v>303</v>
      </c>
      <c r="B30" s="192"/>
      <c r="C30" s="193" t="s">
        <v>123</v>
      </c>
      <c r="D30" s="186">
        <f>SUM(D31:D32)</f>
        <v>107.48678799999999</v>
      </c>
      <c r="E30" s="187"/>
      <c r="F30" s="188"/>
    </row>
    <row r="31" spans="1:6" ht="15.75">
      <c r="A31" s="189"/>
      <c r="B31" s="192">
        <v>30305</v>
      </c>
      <c r="C31" s="194" t="s">
        <v>124</v>
      </c>
      <c r="D31" s="186">
        <v>36.186788</v>
      </c>
      <c r="E31" s="187"/>
      <c r="F31" s="188"/>
    </row>
    <row r="32" spans="1:6" ht="16.5">
      <c r="A32" s="69"/>
      <c r="B32" s="195">
        <v>30399</v>
      </c>
      <c r="C32" s="196" t="s">
        <v>125</v>
      </c>
      <c r="D32" s="197">
        <v>71.3</v>
      </c>
      <c r="E32" s="197"/>
      <c r="F32" s="198"/>
    </row>
    <row r="33" ht="11.25">
      <c r="A33" s="88" t="s">
        <v>126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 horizontalCentered="1"/>
  <pageMargins left="1.023611111111111" right="0.7006944444444444" top="0.7513888888888889" bottom="0.7513888888888889" header="0.2986111111111111" footer="0.2986111111111111"/>
  <pageSetup fitToHeight="1" fitToWidth="1" horizontalDpi="600" verticalDpi="600" orientation="portrait" paperSize="9" scale="78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="60" workbookViewId="0" topLeftCell="A1">
      <selection activeCell="C10" sqref="C10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60" customFormat="1" ht="24" customHeight="1">
      <c r="A1" s="37" t="s">
        <v>127</v>
      </c>
      <c r="B1" s="37"/>
    </row>
    <row r="2" spans="1:6" ht="69" customHeight="1">
      <c r="A2" s="162" t="s">
        <v>128</v>
      </c>
      <c r="B2" s="162"/>
      <c r="C2" s="162"/>
      <c r="D2" s="162"/>
      <c r="E2" s="162"/>
      <c r="F2" s="162"/>
    </row>
    <row r="3" spans="1:6" s="161" customFormat="1" ht="19.5" customHeight="1">
      <c r="A3" s="163"/>
      <c r="F3" s="164" t="s">
        <v>2</v>
      </c>
    </row>
    <row r="4" spans="1:7" ht="42" customHeight="1">
      <c r="A4" s="165" t="s">
        <v>129</v>
      </c>
      <c r="B4" s="165"/>
      <c r="C4" s="165"/>
      <c r="D4" s="165"/>
      <c r="E4" s="165"/>
      <c r="F4" s="165"/>
      <c r="G4" s="166"/>
    </row>
    <row r="5" spans="1:7" ht="42" customHeight="1">
      <c r="A5" s="165" t="s">
        <v>130</v>
      </c>
      <c r="B5" s="167" t="s">
        <v>131</v>
      </c>
      <c r="C5" s="165" t="s">
        <v>132</v>
      </c>
      <c r="D5" s="165"/>
      <c r="E5" s="165"/>
      <c r="F5" s="165" t="s">
        <v>133</v>
      </c>
      <c r="G5" s="166"/>
    </row>
    <row r="6" spans="1:7" ht="42" customHeight="1">
      <c r="A6" s="165"/>
      <c r="B6" s="167"/>
      <c r="C6" s="165" t="s">
        <v>134</v>
      </c>
      <c r="D6" s="167" t="s">
        <v>135</v>
      </c>
      <c r="E6" s="167" t="s">
        <v>136</v>
      </c>
      <c r="F6" s="165"/>
      <c r="G6" s="166"/>
    </row>
    <row r="7" spans="1:7" ht="42" customHeight="1">
      <c r="A7" s="168">
        <f>+B7+C7+F7</f>
        <v>6</v>
      </c>
      <c r="B7" s="168">
        <v>0</v>
      </c>
      <c r="C7" s="168">
        <v>5</v>
      </c>
      <c r="D7" s="168">
        <v>0</v>
      </c>
      <c r="E7" s="168"/>
      <c r="F7" s="168">
        <v>1</v>
      </c>
      <c r="G7" s="166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60" workbookViewId="0" topLeftCell="A1">
      <selection activeCell="B8" sqref="B8"/>
    </sheetView>
  </sheetViews>
  <sheetFormatPr defaultColWidth="9.33203125" defaultRowHeight="11.25"/>
  <cols>
    <col min="1" max="1" width="21" style="128" customWidth="1"/>
    <col min="2" max="2" width="55.16015625" style="128" customWidth="1"/>
    <col min="3" max="3" width="21.16015625" style="129" customWidth="1"/>
    <col min="4" max="4" width="18.33203125" style="129" customWidth="1"/>
    <col min="5" max="5" width="19.16015625" style="129" customWidth="1"/>
    <col min="6" max="16384" width="9.33203125" style="128" customWidth="1"/>
  </cols>
  <sheetData>
    <row r="1" spans="1:7" ht="18.75">
      <c r="A1" s="49" t="s">
        <v>137</v>
      </c>
      <c r="B1" s="49"/>
      <c r="C1" s="49"/>
      <c r="D1" s="49"/>
      <c r="E1" s="49"/>
      <c r="F1" s="130"/>
      <c r="G1" s="130"/>
    </row>
    <row r="2" spans="1:5" ht="24">
      <c r="A2" s="131" t="s">
        <v>138</v>
      </c>
      <c r="B2" s="132"/>
      <c r="C2" s="132"/>
      <c r="D2" s="132"/>
      <c r="E2" s="132"/>
    </row>
    <row r="3" spans="2:5" ht="15">
      <c r="B3" s="133"/>
      <c r="D3" s="134" t="s">
        <v>2</v>
      </c>
      <c r="E3" s="134"/>
    </row>
    <row r="4" spans="1:5" ht="20.25" customHeight="1">
      <c r="A4" s="135" t="s">
        <v>52</v>
      </c>
      <c r="B4" s="136" t="s">
        <v>53</v>
      </c>
      <c r="C4" s="136" t="s">
        <v>139</v>
      </c>
      <c r="D4" s="136"/>
      <c r="E4" s="137"/>
    </row>
    <row r="5" spans="1:5" ht="20.25" customHeight="1">
      <c r="A5" s="138"/>
      <c r="B5" s="139"/>
      <c r="C5" s="139" t="s">
        <v>55</v>
      </c>
      <c r="D5" s="140" t="s">
        <v>56</v>
      </c>
      <c r="E5" s="141" t="s">
        <v>57</v>
      </c>
    </row>
    <row r="6" spans="1:5" ht="20.25" customHeight="1">
      <c r="A6" s="142"/>
      <c r="B6" s="143" t="s">
        <v>58</v>
      </c>
      <c r="C6" s="143">
        <f aca="true" t="shared" si="0" ref="C6:C26">D6+E6</f>
        <v>0</v>
      </c>
      <c r="D6" s="144"/>
      <c r="E6" s="145"/>
    </row>
    <row r="7" spans="1:5" ht="20.25" customHeight="1">
      <c r="A7" s="146">
        <v>208</v>
      </c>
      <c r="B7" s="147" t="s">
        <v>66</v>
      </c>
      <c r="C7" s="143">
        <f t="shared" si="0"/>
        <v>0</v>
      </c>
      <c r="D7" s="148"/>
      <c r="E7" s="149"/>
    </row>
    <row r="8" spans="1:5" ht="20.25" customHeight="1">
      <c r="A8" s="146">
        <v>20822</v>
      </c>
      <c r="B8" s="147" t="s">
        <v>140</v>
      </c>
      <c r="C8" s="143">
        <f t="shared" si="0"/>
        <v>0</v>
      </c>
      <c r="D8" s="148"/>
      <c r="E8" s="149"/>
    </row>
    <row r="9" spans="1:5" ht="20.25" customHeight="1">
      <c r="A9" s="150">
        <v>2082201</v>
      </c>
      <c r="B9" s="147" t="s">
        <v>141</v>
      </c>
      <c r="C9" s="143">
        <f t="shared" si="0"/>
        <v>0</v>
      </c>
      <c r="D9" s="148"/>
      <c r="E9" s="149"/>
    </row>
    <row r="10" spans="1:5" ht="20.25" customHeight="1">
      <c r="A10" s="151">
        <v>2082202</v>
      </c>
      <c r="B10" s="147" t="s">
        <v>142</v>
      </c>
      <c r="C10" s="143">
        <f t="shared" si="0"/>
        <v>0</v>
      </c>
      <c r="D10" s="148"/>
      <c r="E10" s="149"/>
    </row>
    <row r="11" spans="1:5" ht="20.25" customHeight="1">
      <c r="A11" s="146"/>
      <c r="B11" s="147" t="s">
        <v>143</v>
      </c>
      <c r="C11" s="143">
        <f t="shared" si="0"/>
        <v>0</v>
      </c>
      <c r="D11" s="148"/>
      <c r="E11" s="149"/>
    </row>
    <row r="12" spans="1:5" ht="20.25" customHeight="1">
      <c r="A12" s="146">
        <v>212</v>
      </c>
      <c r="B12" s="147" t="s">
        <v>144</v>
      </c>
      <c r="C12" s="143">
        <f t="shared" si="0"/>
        <v>0</v>
      </c>
      <c r="D12" s="148"/>
      <c r="E12" s="149"/>
    </row>
    <row r="13" spans="1:5" ht="20.25" customHeight="1">
      <c r="A13" s="146">
        <v>21208</v>
      </c>
      <c r="B13" s="147" t="s">
        <v>145</v>
      </c>
      <c r="C13" s="143">
        <f t="shared" si="0"/>
        <v>0</v>
      </c>
      <c r="D13" s="148"/>
      <c r="E13" s="149"/>
    </row>
    <row r="14" spans="1:5" ht="20.25" customHeight="1">
      <c r="A14" s="150">
        <v>2120801</v>
      </c>
      <c r="B14" s="147" t="s">
        <v>146</v>
      </c>
      <c r="C14" s="143">
        <f t="shared" si="0"/>
        <v>0</v>
      </c>
      <c r="D14" s="148"/>
      <c r="E14" s="149"/>
    </row>
    <row r="15" spans="1:5" ht="20.25" customHeight="1">
      <c r="A15" s="151">
        <v>2120802</v>
      </c>
      <c r="B15" s="147" t="s">
        <v>147</v>
      </c>
      <c r="C15" s="143">
        <f t="shared" si="0"/>
        <v>0</v>
      </c>
      <c r="D15" s="148"/>
      <c r="E15" s="149"/>
    </row>
    <row r="16" spans="1:5" ht="20.25" customHeight="1">
      <c r="A16" s="146"/>
      <c r="B16" s="147" t="s">
        <v>143</v>
      </c>
      <c r="C16" s="143">
        <f t="shared" si="0"/>
        <v>0</v>
      </c>
      <c r="D16" s="148"/>
      <c r="E16" s="149"/>
    </row>
    <row r="17" spans="1:5" ht="20.25" customHeight="1">
      <c r="A17" s="146">
        <v>213</v>
      </c>
      <c r="B17" s="147" t="s">
        <v>148</v>
      </c>
      <c r="C17" s="143">
        <f t="shared" si="0"/>
        <v>0</v>
      </c>
      <c r="D17" s="148"/>
      <c r="E17" s="149"/>
    </row>
    <row r="18" spans="1:5" ht="20.25" customHeight="1">
      <c r="A18" s="146">
        <v>21364</v>
      </c>
      <c r="B18" s="152" t="s">
        <v>149</v>
      </c>
      <c r="C18" s="143">
        <f t="shared" si="0"/>
        <v>0</v>
      </c>
      <c r="D18" s="148"/>
      <c r="E18" s="149"/>
    </row>
    <row r="19" spans="1:5" ht="20.25" customHeight="1">
      <c r="A19" s="150">
        <v>2136401</v>
      </c>
      <c r="B19" s="147" t="s">
        <v>150</v>
      </c>
      <c r="C19" s="143">
        <f t="shared" si="0"/>
        <v>0</v>
      </c>
      <c r="D19" s="148"/>
      <c r="E19" s="149"/>
    </row>
    <row r="20" spans="1:5" ht="20.25" customHeight="1">
      <c r="A20" s="151">
        <v>2136402</v>
      </c>
      <c r="B20" s="147" t="s">
        <v>151</v>
      </c>
      <c r="C20" s="143">
        <f t="shared" si="0"/>
        <v>0</v>
      </c>
      <c r="D20" s="148"/>
      <c r="E20" s="149"/>
    </row>
    <row r="21" spans="1:5" ht="20.25" customHeight="1">
      <c r="A21" s="146"/>
      <c r="B21" s="147" t="s">
        <v>143</v>
      </c>
      <c r="C21" s="143">
        <f t="shared" si="0"/>
        <v>0</v>
      </c>
      <c r="D21" s="148"/>
      <c r="E21" s="149"/>
    </row>
    <row r="22" spans="1:5" ht="20.25" customHeight="1">
      <c r="A22" s="146">
        <v>214</v>
      </c>
      <c r="B22" s="147" t="s">
        <v>152</v>
      </c>
      <c r="C22" s="143">
        <f t="shared" si="0"/>
        <v>0</v>
      </c>
      <c r="D22" s="148"/>
      <c r="E22" s="149"/>
    </row>
    <row r="23" spans="1:5" ht="20.25" customHeight="1">
      <c r="A23" s="146">
        <v>21462</v>
      </c>
      <c r="B23" s="147" t="s">
        <v>153</v>
      </c>
      <c r="C23" s="143">
        <f t="shared" si="0"/>
        <v>0</v>
      </c>
      <c r="D23" s="148"/>
      <c r="E23" s="149"/>
    </row>
    <row r="24" spans="1:5" ht="20.25" customHeight="1">
      <c r="A24" s="150">
        <v>2146201</v>
      </c>
      <c r="B24" s="147" t="s">
        <v>154</v>
      </c>
      <c r="C24" s="143">
        <f t="shared" si="0"/>
        <v>0</v>
      </c>
      <c r="D24" s="148"/>
      <c r="E24" s="149"/>
    </row>
    <row r="25" spans="1:5" ht="20.25" customHeight="1">
      <c r="A25" s="151">
        <v>2146202</v>
      </c>
      <c r="B25" s="147" t="s">
        <v>155</v>
      </c>
      <c r="C25" s="143">
        <f t="shared" si="0"/>
        <v>0</v>
      </c>
      <c r="D25" s="148"/>
      <c r="E25" s="149"/>
    </row>
    <row r="26" spans="1:5" ht="20.25" customHeight="1">
      <c r="A26" s="153"/>
      <c r="B26" s="154" t="s">
        <v>143</v>
      </c>
      <c r="C26" s="155">
        <f t="shared" si="0"/>
        <v>0</v>
      </c>
      <c r="D26" s="156"/>
      <c r="E26" s="157"/>
    </row>
    <row r="27" spans="1:4" ht="18.75">
      <c r="A27" s="128" t="s">
        <v>156</v>
      </c>
      <c r="B27" s="133"/>
      <c r="D27" s="158"/>
    </row>
    <row r="30" spans="2:5" s="127" customFormat="1" ht="14.25">
      <c r="B30" s="128"/>
      <c r="C30" s="129"/>
      <c r="D30" s="129"/>
      <c r="E30" s="159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90" zoomScaleSheetLayoutView="90" workbookViewId="0" topLeftCell="A1">
      <selection activeCell="D24" sqref="D2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94" t="s">
        <v>157</v>
      </c>
    </row>
    <row r="2" spans="1:4" ht="26.25">
      <c r="A2" s="50" t="s">
        <v>158</v>
      </c>
      <c r="B2" s="51"/>
      <c r="C2" s="51"/>
      <c r="D2" s="51"/>
    </row>
    <row r="3" spans="1:4" ht="12">
      <c r="A3" s="95"/>
      <c r="B3" s="95"/>
      <c r="C3" s="95"/>
      <c r="D3" s="96" t="s">
        <v>2</v>
      </c>
    </row>
    <row r="4" spans="1:4" ht="15.75" customHeight="1">
      <c r="A4" s="54" t="s">
        <v>159</v>
      </c>
      <c r="B4" s="76"/>
      <c r="C4" s="97" t="s">
        <v>160</v>
      </c>
      <c r="D4" s="98"/>
    </row>
    <row r="5" spans="1:4" ht="15.75" customHeight="1">
      <c r="A5" s="99" t="s">
        <v>161</v>
      </c>
      <c r="B5" s="63" t="s">
        <v>162</v>
      </c>
      <c r="C5" s="59" t="s">
        <v>163</v>
      </c>
      <c r="D5" s="100" t="s">
        <v>164</v>
      </c>
    </row>
    <row r="6" spans="1:4" ht="15.75" customHeight="1">
      <c r="A6" s="101" t="s">
        <v>165</v>
      </c>
      <c r="B6" s="102">
        <f>680.923876+400+702</f>
        <v>1782.9238759999998</v>
      </c>
      <c r="C6" s="103" t="s">
        <v>166</v>
      </c>
      <c r="D6" s="104">
        <v>2.175792</v>
      </c>
    </row>
    <row r="7" spans="1:4" ht="15.75" customHeight="1">
      <c r="A7" s="101" t="s">
        <v>167</v>
      </c>
      <c r="B7" s="102"/>
      <c r="C7" s="103" t="s">
        <v>168</v>
      </c>
      <c r="D7" s="104"/>
    </row>
    <row r="8" spans="1:4" ht="15.75" customHeight="1">
      <c r="A8" s="101" t="s">
        <v>169</v>
      </c>
      <c r="B8" s="102"/>
      <c r="C8" s="103" t="s">
        <v>170</v>
      </c>
      <c r="D8" s="104"/>
    </row>
    <row r="9" spans="1:4" ht="15.75" customHeight="1">
      <c r="A9" s="101" t="s">
        <v>171</v>
      </c>
      <c r="B9" s="102"/>
      <c r="C9" s="103" t="s">
        <v>172</v>
      </c>
      <c r="D9" s="104"/>
    </row>
    <row r="10" spans="1:4" ht="15.75" customHeight="1">
      <c r="A10" s="101" t="s">
        <v>173</v>
      </c>
      <c r="B10" s="102"/>
      <c r="C10" s="103" t="s">
        <v>174</v>
      </c>
      <c r="D10" s="104"/>
    </row>
    <row r="11" spans="1:4" ht="15.75" customHeight="1">
      <c r="A11" s="101" t="s">
        <v>175</v>
      </c>
      <c r="B11" s="102"/>
      <c r="C11" s="103" t="s">
        <v>176</v>
      </c>
      <c r="D11" s="104">
        <v>492.08</v>
      </c>
    </row>
    <row r="12" spans="1:4" ht="15.75" customHeight="1">
      <c r="A12" s="101"/>
      <c r="B12" s="102"/>
      <c r="C12" s="103" t="s">
        <v>177</v>
      </c>
      <c r="D12" s="104"/>
    </row>
    <row r="13" spans="1:4" ht="15.75" customHeight="1">
      <c r="A13" s="105"/>
      <c r="B13" s="106"/>
      <c r="C13" s="103" t="s">
        <v>178</v>
      </c>
      <c r="D13" s="104">
        <v>161.081164</v>
      </c>
    </row>
    <row r="14" spans="1:4" ht="15.75" customHeight="1">
      <c r="A14" s="101"/>
      <c r="B14" s="106"/>
      <c r="C14" s="103" t="s">
        <v>179</v>
      </c>
      <c r="D14" s="104">
        <v>21.675073</v>
      </c>
    </row>
    <row r="15" spans="1:4" ht="15.75" customHeight="1">
      <c r="A15" s="101"/>
      <c r="B15" s="106"/>
      <c r="C15" s="103" t="s">
        <v>180</v>
      </c>
      <c r="D15" s="104"/>
    </row>
    <row r="16" spans="1:4" ht="15.75" customHeight="1">
      <c r="A16" s="101"/>
      <c r="B16" s="106"/>
      <c r="C16" s="103" t="s">
        <v>181</v>
      </c>
      <c r="D16" s="104"/>
    </row>
    <row r="17" spans="1:4" ht="15.75" customHeight="1">
      <c r="A17" s="101"/>
      <c r="B17" s="106"/>
      <c r="C17" s="103" t="s">
        <v>182</v>
      </c>
      <c r="D17" s="104"/>
    </row>
    <row r="18" spans="1:4" ht="15.75" customHeight="1">
      <c r="A18" s="101"/>
      <c r="B18" s="106"/>
      <c r="C18" s="103" t="s">
        <v>183</v>
      </c>
      <c r="D18" s="104"/>
    </row>
    <row r="19" spans="1:4" ht="15.75" customHeight="1">
      <c r="A19" s="101"/>
      <c r="B19" s="106"/>
      <c r="C19" s="103" t="s">
        <v>184</v>
      </c>
      <c r="D19" s="104">
        <v>1239.721859</v>
      </c>
    </row>
    <row r="20" spans="1:4" ht="15.75" customHeight="1">
      <c r="A20" s="101"/>
      <c r="B20" s="106"/>
      <c r="C20" s="103" t="s">
        <v>185</v>
      </c>
      <c r="D20" s="104">
        <v>3.25</v>
      </c>
    </row>
    <row r="21" spans="1:4" ht="15.75" customHeight="1">
      <c r="A21" s="101"/>
      <c r="B21" s="106"/>
      <c r="C21" s="103" t="s">
        <v>186</v>
      </c>
      <c r="D21" s="104"/>
    </row>
    <row r="22" spans="1:4" ht="15.75" customHeight="1">
      <c r="A22" s="101"/>
      <c r="B22" s="106"/>
      <c r="C22" s="103" t="s">
        <v>187</v>
      </c>
      <c r="D22" s="104"/>
    </row>
    <row r="23" spans="1:4" ht="15.75" customHeight="1">
      <c r="A23" s="101"/>
      <c r="B23" s="106"/>
      <c r="C23" s="107" t="s">
        <v>188</v>
      </c>
      <c r="D23" s="108"/>
    </row>
    <row r="24" spans="1:4" ht="15.75" customHeight="1">
      <c r="A24" s="101"/>
      <c r="B24" s="106"/>
      <c r="C24" s="107" t="s">
        <v>189</v>
      </c>
      <c r="D24" s="108">
        <v>32.489988000000004</v>
      </c>
    </row>
    <row r="25" spans="1:4" ht="15.75" customHeight="1">
      <c r="A25" s="101"/>
      <c r="B25" s="106"/>
      <c r="C25" s="107" t="s">
        <v>190</v>
      </c>
      <c r="D25" s="108"/>
    </row>
    <row r="26" spans="1:4" ht="15.75" customHeight="1">
      <c r="A26" s="101"/>
      <c r="B26" s="106"/>
      <c r="C26" s="107" t="s">
        <v>191</v>
      </c>
      <c r="D26" s="108"/>
    </row>
    <row r="27" spans="1:4" ht="15.75" customHeight="1">
      <c r="A27" s="101"/>
      <c r="B27" s="106"/>
      <c r="C27" s="107" t="s">
        <v>192</v>
      </c>
      <c r="D27" s="108"/>
    </row>
    <row r="28" spans="1:4" ht="15.75" customHeight="1">
      <c r="A28" s="101"/>
      <c r="B28" s="106"/>
      <c r="C28" s="107" t="s">
        <v>193</v>
      </c>
      <c r="D28" s="108"/>
    </row>
    <row r="29" spans="1:4" ht="15.75" customHeight="1">
      <c r="A29" s="101"/>
      <c r="B29" s="106"/>
      <c r="C29" s="107" t="s">
        <v>194</v>
      </c>
      <c r="D29" s="108"/>
    </row>
    <row r="30" spans="1:4" ht="15.75" customHeight="1">
      <c r="A30" s="109"/>
      <c r="B30" s="106"/>
      <c r="C30" s="110"/>
      <c r="D30" s="108"/>
    </row>
    <row r="31" spans="1:4" ht="15.75" customHeight="1">
      <c r="A31" s="109" t="s">
        <v>195</v>
      </c>
      <c r="B31" s="102">
        <f>SUM(B6:B30)</f>
        <v>1782.9238759999998</v>
      </c>
      <c r="C31" s="110" t="s">
        <v>196</v>
      </c>
      <c r="D31" s="111">
        <f>SUM(D6:D29)</f>
        <v>1952.473876</v>
      </c>
    </row>
    <row r="32" spans="1:4" ht="15.75" customHeight="1">
      <c r="A32" s="109" t="s">
        <v>197</v>
      </c>
      <c r="B32" s="106"/>
      <c r="C32" s="112" t="s">
        <v>198</v>
      </c>
      <c r="D32" s="113"/>
    </row>
    <row r="33" spans="1:4" ht="15.75" customHeight="1">
      <c r="A33" s="109" t="s">
        <v>199</v>
      </c>
      <c r="B33" s="106">
        <v>169.55</v>
      </c>
      <c r="C33" s="112"/>
      <c r="D33" s="114"/>
    </row>
    <row r="34" spans="1:4" ht="15.75" customHeight="1">
      <c r="A34" s="115" t="s">
        <v>47</v>
      </c>
      <c r="B34" s="116">
        <f>B31+B32+B33</f>
        <v>1952.4738759999998</v>
      </c>
      <c r="C34" s="117" t="s">
        <v>200</v>
      </c>
      <c r="D34" s="118">
        <f>D31+D33</f>
        <v>1952.473876</v>
      </c>
    </row>
    <row r="35" spans="1:6" ht="24" customHeight="1">
      <c r="A35" s="119" t="s">
        <v>201</v>
      </c>
      <c r="B35" s="120"/>
      <c r="C35" s="120"/>
      <c r="D35" s="120"/>
      <c r="E35" s="120"/>
      <c r="F35" s="120"/>
    </row>
    <row r="36" spans="1:6" ht="24" customHeight="1">
      <c r="A36" s="121" t="s">
        <v>202</v>
      </c>
      <c r="B36" s="122"/>
      <c r="C36" s="122"/>
      <c r="D36" s="122"/>
      <c r="E36" s="122"/>
      <c r="F36" s="122"/>
    </row>
    <row r="37" spans="1:6" ht="24" customHeight="1">
      <c r="A37" s="123" t="s">
        <v>203</v>
      </c>
      <c r="B37" s="120"/>
      <c r="C37" s="120"/>
      <c r="D37" s="120"/>
      <c r="E37" s="120"/>
      <c r="F37" s="120"/>
    </row>
    <row r="38" spans="1:5" ht="24.75" customHeight="1">
      <c r="A38" s="124"/>
      <c r="B38" s="125"/>
      <c r="C38" s="125"/>
      <c r="D38" s="125"/>
      <c r="E38" s="125"/>
    </row>
    <row r="49" ht="11.25">
      <c r="F49" s="126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天空之城</cp:lastModifiedBy>
  <cp:lastPrinted>2017-01-17T00:46:33Z</cp:lastPrinted>
  <dcterms:created xsi:type="dcterms:W3CDTF">2010-11-30T02:24:49Z</dcterms:created>
  <dcterms:modified xsi:type="dcterms:W3CDTF">2023-03-17T02:38:24Z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61B3A0D611414B3D9207D61C45E9CAFE</vt:lpwstr>
  </property>
</Properties>
</file>